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avne nabavke\Konkursna dokumentacija - radno\2024\404-354 letnje zimsko\kd radno\"/>
    </mc:Choice>
  </mc:AlternateContent>
  <bookViews>
    <workbookView xWindow="-120" yWindow="-120" windowWidth="29040" windowHeight="17640" activeTab="2"/>
  </bookViews>
  <sheets>
    <sheet name="Letnje održavanje" sheetId="11" r:id="rId1"/>
    <sheet name="Zimsko održavanje" sheetId="8" r:id="rId2"/>
    <sheet name="Rekapitulacija" sheetId="10" r:id="rId3"/>
  </sheets>
  <definedNames>
    <definedName name="_Order1" hidden="1">255</definedName>
    <definedName name="_xlnm.Print_Area" localSheetId="0">'Letnje održavanje'!$C$5:$H$53</definedName>
    <definedName name="_xlnm.Print_Area" localSheetId="2">Rekapitulacija!#REF!</definedName>
    <definedName name="_xlnm.Print_Area" localSheetId="1">'Zimsko održavanje'!$A$3:$E$51</definedName>
    <definedName name="_xlnm.Print_Titles" localSheetId="0">'Letnje održavanje'!$5:$5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0" l="1"/>
  <c r="E11" i="10"/>
  <c r="E10" i="10"/>
  <c r="H51" i="11" l="1"/>
  <c r="H50" i="11"/>
  <c r="H49" i="11"/>
  <c r="H48" i="11"/>
  <c r="H47" i="11"/>
  <c r="H46" i="11"/>
  <c r="H45" i="11"/>
  <c r="H44" i="11"/>
  <c r="H43" i="11"/>
  <c r="H42" i="11"/>
  <c r="H41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52" i="11" l="1"/>
  <c r="H36" i="11"/>
  <c r="H53" i="11" l="1"/>
  <c r="W48" i="8"/>
  <c r="S48" i="8"/>
  <c r="O48" i="8"/>
  <c r="K48" i="8"/>
  <c r="W42" i="8"/>
  <c r="S42" i="8"/>
  <c r="O42" i="8"/>
  <c r="K42" i="8"/>
  <c r="W41" i="8"/>
  <c r="S41" i="8"/>
  <c r="O41" i="8"/>
  <c r="K41" i="8"/>
  <c r="W35" i="8"/>
  <c r="S35" i="8"/>
  <c r="O35" i="8"/>
  <c r="K35" i="8"/>
  <c r="W34" i="8"/>
  <c r="S34" i="8"/>
  <c r="O34" i="8"/>
  <c r="K34" i="8"/>
  <c r="W33" i="8"/>
  <c r="S33" i="8"/>
  <c r="O33" i="8"/>
  <c r="K33" i="8"/>
  <c r="W30" i="8"/>
  <c r="S30" i="8"/>
  <c r="O30" i="8"/>
  <c r="K30" i="8"/>
  <c r="W23" i="8"/>
  <c r="S23" i="8"/>
  <c r="O23" i="8"/>
  <c r="K23" i="8"/>
  <c r="W22" i="8"/>
  <c r="S22" i="8"/>
  <c r="O22" i="8"/>
  <c r="K22" i="8"/>
  <c r="W15" i="8"/>
  <c r="S15" i="8"/>
  <c r="O15" i="8"/>
  <c r="K15" i="8"/>
  <c r="W14" i="8"/>
  <c r="S14" i="8"/>
  <c r="O14" i="8"/>
  <c r="K14" i="8"/>
  <c r="AE13" i="8"/>
  <c r="AC13" i="8"/>
  <c r="W13" i="8"/>
  <c r="S13" i="8"/>
  <c r="O13" i="8"/>
  <c r="K13" i="8"/>
  <c r="W12" i="8"/>
  <c r="S12" i="8"/>
  <c r="O12" i="8"/>
  <c r="K12" i="8"/>
  <c r="W11" i="8"/>
  <c r="W51" i="8" s="1"/>
  <c r="S11" i="8"/>
  <c r="O11" i="8"/>
  <c r="K11" i="8"/>
  <c r="K51" i="8" l="1"/>
  <c r="O51" i="8"/>
  <c r="S51" i="8"/>
  <c r="E13" i="8"/>
  <c r="E15" i="8" l="1"/>
  <c r="E24" i="8"/>
  <c r="E34" i="8"/>
  <c r="E41" i="8"/>
  <c r="E14" i="8"/>
  <c r="E23" i="8"/>
  <c r="E42" i="8"/>
  <c r="E11" i="8"/>
  <c r="E12" i="8"/>
  <c r="E30" i="8"/>
  <c r="E32" i="8"/>
  <c r="E48" i="8"/>
  <c r="E16" i="8"/>
  <c r="E22" i="8"/>
  <c r="E31" i="8"/>
  <c r="E25" i="8" l="1"/>
  <c r="E35" i="8"/>
  <c r="E43" i="8"/>
  <c r="E17" i="8"/>
  <c r="E33" i="8"/>
  <c r="E36" i="8" l="1"/>
  <c r="E51" i="8" s="1"/>
</calcChain>
</file>

<file path=xl/sharedStrings.xml><?xml version="1.0" encoding="utf-8"?>
<sst xmlns="http://schemas.openxmlformats.org/spreadsheetml/2006/main" count="312" uniqueCount="155">
  <si>
    <t>Stand:</t>
  </si>
  <si>
    <t>LV-Nr:</t>
  </si>
  <si>
    <t>LV-Name:</t>
  </si>
  <si>
    <t>ZIMSKO ODRŽAVANJE</t>
  </si>
  <si>
    <t>Auswertungsmenge:</t>
  </si>
  <si>
    <t>BoQ Quantity</t>
  </si>
  <si>
    <t>BoQ N°</t>
  </si>
  <si>
    <t>BoQ name</t>
  </si>
  <si>
    <t>Grejder</t>
  </si>
  <si>
    <t>h</t>
  </si>
  <si>
    <t>Traktor sa raonikom</t>
  </si>
  <si>
    <t>Kombinovana mašina</t>
  </si>
  <si>
    <t>Poluteretno vozilo</t>
  </si>
  <si>
    <t>Buldožer</t>
  </si>
  <si>
    <t>Rukovalac / mašinist (efektivan rad)</t>
  </si>
  <si>
    <t>Rukovalac / mašinist (dežurstvo)</t>
  </si>
  <si>
    <t>Radnik (efektivan rad)</t>
  </si>
  <si>
    <t>Radnik (dežurstvo)</t>
  </si>
  <si>
    <t>Nabavka materijala za posipanje puteva</t>
  </si>
  <si>
    <t>industrijska So franko Zajecar</t>
  </si>
  <si>
    <t>t</t>
  </si>
  <si>
    <t>rizla frakcija 2/4 ili 4/8mm franko Zajecar</t>
  </si>
  <si>
    <t>Nabavka i ugradnja hladne asfaltne mase</t>
  </si>
  <si>
    <t>Hladna asfaltna masa 50 t</t>
  </si>
  <si>
    <t>08/10/2024 - 18:07:28</t>
  </si>
  <si>
    <t>3</t>
  </si>
  <si>
    <t>LETNJE ODRŽAVANJE</t>
  </si>
  <si>
    <t>RADOVI</t>
  </si>
  <si>
    <t>Geodetsko obeležavanje</t>
  </si>
  <si>
    <t>m1</t>
  </si>
  <si>
    <t>m2</t>
  </si>
  <si>
    <t>01.00.003</t>
  </si>
  <si>
    <t>Mašinski iskop zemlje 3. i 4. kategorije sa odvozom zemlje na deponiju koju odredi Investitor</t>
  </si>
  <si>
    <t>m3</t>
  </si>
  <si>
    <t>Iskop zemlje mašinski 90% i rucno 10% za ugradnju ivicnjaka, proširenje kolovoza, sa utovarom i transportom do 5km.</t>
  </si>
  <si>
    <t>Masinski iskop odvodnih jarkova i korekcija, sa odbacivanjem zemlje na bankinu.</t>
  </si>
  <si>
    <t>Frezovanje postojeceg kolovoza debljine d=0-4cm sa cišcenjem i odvozom na deponiju.</t>
  </si>
  <si>
    <t>Nabavka, transport i ugradnja dka 0-63 mm. U poziciju ulazi i ispitivanje zbijenosti.</t>
  </si>
  <si>
    <t>Nabavka, transport i ugradnja dka 0-31mm. U poziciju ulazi i ispitivanje zbijenosti.</t>
  </si>
  <si>
    <t>Rucno ugradjivanje dka 0-31na mestima gde nije moguce masinsko razastiranje</t>
  </si>
  <si>
    <t>Rusenje postojecih ivicnjaka rucno, sa utovarom i odvozom šuta na deponiju.</t>
  </si>
  <si>
    <t>Nabavka, transport i polaganje montaznih sivih ivicnjaka 18/24 na podlogu od betona MB20 d=10cm sa fugovanjem cementnim malterom.</t>
  </si>
  <si>
    <t>Nabavka, transport i polaganje montaznih sivih ivicnjaka 12/18 na podlogu od betona MB20 d=10cm sa fugovanjem cementnim malterom.</t>
  </si>
  <si>
    <t>Nabavka, transport i polaganje montaznih sivih ivicnjaka 8/20 na podlogu od betona MB20 d=10cm sa fugovanjem cementnim malterom.</t>
  </si>
  <si>
    <t>Nabavka, transport i polaganje montaznih betonskih rigola dimenzija 40/40/12cm na podlozi od betona MB 20.</t>
  </si>
  <si>
    <t>Demontaza postojecih „behaton” ploca sa transportom na lokaciju po nalogu investitora.</t>
  </si>
  <si>
    <t>Polaganje „behaton” ploca na podlogu od dka sa fugovanjem kvarcnim peskom, uz rucno uklanjanje postojeceg viska nasutog dka, pripremom podloge i polaganje „behaton” ploca.</t>
  </si>
  <si>
    <t>Nabavka, transport i polaganje „behaton” ploca na podlogu od dka frakcije 4-8, debljine d=4-6cm sa fugovanjem kvarcnim peskom. „Behaton” ploce moraju biti oblika, boje i u tonu po nalogu investitora.</t>
  </si>
  <si>
    <t>Nabavka i ugradnja betona MB 30 sa izradom odgovarajuce oplate, radi sanacije i izgradnje potpornih zidova, armirano betonskih šahti i kanala. Pozicija podrazumeva i armiranje armaturom po nalogu nadzornog organa u kolicini do 70 kg/m3.</t>
  </si>
  <si>
    <t>Presvlacenje deonica kolovoza asfaltnom masom BNHS 16   debljine 6cm.</t>
  </si>
  <si>
    <t>Nivelacija postojecih šahti i slivnika. Nivelaciju elemenata izvršiti pre izrade završnog sloja.</t>
  </si>
  <si>
    <t>kom</t>
  </si>
  <si>
    <t>Nabavka, transport i ugradnja šaht poklopaca Ø58cm nosivosti do 400KN.</t>
  </si>
  <si>
    <t>Nabavka, transport i ugradnja slivne resetke dim. 40/50cm nosivosti do 400KN.</t>
  </si>
  <si>
    <t>RAD MAŠINA (Obracun po radnom satu)</t>
  </si>
  <si>
    <t>„wirtgen” 1.200</t>
  </si>
  <si>
    <t>grejder</t>
  </si>
  <si>
    <t>bager</t>
  </si>
  <si>
    <t>utovarivac</t>
  </si>
  <si>
    <t>kombinovana masina</t>
  </si>
  <si>
    <t>vibro valjak</t>
  </si>
  <si>
    <t>kompresor sa pikamerom</t>
  </si>
  <si>
    <t>kamion nosivosti do 20t</t>
  </si>
  <si>
    <t>kamion nosivosti preko 20t</t>
  </si>
  <si>
    <t>cisterna za vodu</t>
  </si>
  <si>
    <t>poluteretno vozilo</t>
  </si>
  <si>
    <t>Mašinsko secenje šiblja.</t>
  </si>
  <si>
    <t>Masinski iskop odvodnih jarkova i korekcija, sa prevozom zemlje do 10 km.</t>
  </si>
  <si>
    <t>Rucno krpljenje udarnih rupa i kolotraga asfaltnom masom AB-11.</t>
  </si>
  <si>
    <t>Presvlacenje deonica kolovoza asfaltnom masom AB11 debljine 5cm.</t>
  </si>
  <si>
    <t>Presvlacenje deonica kolovoza asfaltnom masom BNS 22   debljine 7cm.</t>
  </si>
  <si>
    <t>R.br.</t>
  </si>
  <si>
    <t>Opis pozicije</t>
  </si>
  <si>
    <t>Količina</t>
  </si>
  <si>
    <t>Jedinična cena</t>
  </si>
  <si>
    <t>Ukupno</t>
  </si>
  <si>
    <t>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</si>
  <si>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</si>
  <si>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</si>
  <si>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</si>
  <si>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</si>
  <si>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</si>
  <si>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</si>
  <si>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</si>
  <si>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</si>
  <si>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</si>
  <si>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</si>
  <si>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</si>
  <si>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</si>
  <si>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</si>
  <si>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</si>
  <si>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</si>
  <si>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</si>
  <si>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</si>
  <si>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</si>
  <si>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</si>
  <si>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</si>
  <si>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</si>
  <si>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</si>
  <si>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</si>
  <si>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II</t>
  </si>
  <si>
    <t>RADOVI:</t>
  </si>
  <si>
    <t>RAD MAŠINA (Obracun po radnom satu):</t>
  </si>
  <si>
    <t>UKUPNO:</t>
  </si>
  <si>
    <t>Jed. mere</t>
  </si>
  <si>
    <t>Ukupno I + II + III + IV + V:</t>
  </si>
  <si>
    <t>Ukupno, rsd/t</t>
  </si>
  <si>
    <t>Cena rsd</t>
  </si>
  <si>
    <t>V</t>
  </si>
  <si>
    <t xml:space="preserve">Ukupno materijal: </t>
  </si>
  <si>
    <t>IV</t>
  </si>
  <si>
    <t>Ukupno za radnu snagu</t>
  </si>
  <si>
    <t>Tehničko lice (dežurstvo)</t>
  </si>
  <si>
    <t>Tehničko lice (efektivan rad)</t>
  </si>
  <si>
    <t>ukupna cen rsd/h</t>
  </si>
  <si>
    <t>Cena po satu rsd</t>
  </si>
  <si>
    <t>Dešurstvo radnika i tehničkog osoblja</t>
  </si>
  <si>
    <t>III</t>
  </si>
  <si>
    <t>Ukupno za dodatnu mehanizaciju:</t>
  </si>
  <si>
    <t>Specijalna mašina za odbacivanje snega sa pogonom na svim točkovima</t>
  </si>
  <si>
    <t>Utovarivač</t>
  </si>
  <si>
    <t>ukupna cena za efektivan rad,
rsd/h</t>
  </si>
  <si>
    <t>Cena za efektivan rad</t>
  </si>
  <si>
    <t>Dodatna mehanizacija u slučaju većih padavina</t>
  </si>
  <si>
    <t>Ukupno za predviđenu mehanizaciju:</t>
  </si>
  <si>
    <t>Kamion sa raonikom i posipačem - do 10t sa duplom vučom i raonikom maksimalne širine do 2.5m</t>
  </si>
  <si>
    <t>Kamion sa raonikom i posipačem - do 15t sa duplom vučom i raonikom maksimalne pirine do 3m</t>
  </si>
  <si>
    <t>kol.</t>
  </si>
  <si>
    <t>ukupno</t>
  </si>
  <si>
    <t>j.c.</t>
  </si>
  <si>
    <t>j.cena</t>
  </si>
  <si>
    <t>2015.</t>
  </si>
  <si>
    <t>2016.</t>
  </si>
  <si>
    <t>2017.</t>
  </si>
  <si>
    <t>2018.</t>
  </si>
  <si>
    <t>2019. 19.11.2018
   404-503</t>
  </si>
  <si>
    <t>2020. (ug.iz 2019.)</t>
  </si>
  <si>
    <t>2021. (ug.iz 2019.)</t>
  </si>
  <si>
    <t>01.03.2022 - 31.03.2022 (ug.2019)</t>
  </si>
  <si>
    <t>Predviđena mehanizacija za prosečne padavine</t>
  </si>
  <si>
    <t>Gradska uprava grada Zaječara</t>
  </si>
  <si>
    <t>Naručilac:</t>
  </si>
  <si>
    <t>Obrazac strukture ponuđene cene</t>
  </si>
  <si>
    <t>Zimsko održavanje puteva i ulica na teritoriji grada zaječara</t>
  </si>
  <si>
    <t>24.</t>
  </si>
  <si>
    <t>25.</t>
  </si>
  <si>
    <t>Izrada novih cevastih propusta od armirano betonskih cevi Ø400mm na podlozi od mršavog betona debljine d=15cm sa ulazno-izlaznom glavom.</t>
  </si>
  <si>
    <t xml:space="preserve">Izrada novih cevastih propusta od armirano betonskih cevi Ø600mm na podlozi od mršavog betona debljine d=15cm sa ulazno-izlaznom glavom. </t>
  </si>
  <si>
    <t>Letnje održavanje puteva i ulica na teritoriji grada zaječara</t>
  </si>
  <si>
    <t>OBRAZAC STRUKTURE PONUĐENE CENE</t>
  </si>
  <si>
    <t>Nabavka radova na popravkama i održavanju lokalnih, nekategorisanih i atarskih  puteva,  ulica i trotoara, pešačkih staza, parking prostora i javnih površina na teritoriji grada Zaječara</t>
  </si>
  <si>
    <t>Referentni broj:</t>
  </si>
  <si>
    <t>404-354</t>
  </si>
  <si>
    <t>Ponuđač:</t>
  </si>
  <si>
    <t>UKUPNO bez PDV-a (RSD):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</si>
</sst>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"/>
    <numFmt numFmtId="165" formatCode="_-* #,##0.00\ &quot;€&quot;_-;\-* #,##0.00\ &quot;€&quot;_-;_-* &quot;-&quot;??\ &quot;€&quot;_-;_-@_-"/>
  </numFmts>
  <fonts count="6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Helv"/>
      <charset val="204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  <charset val="238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"/>
      <family val="2"/>
      <charset val="204"/>
    </font>
    <font>
      <i/>
      <sz val="11"/>
      <color indexed="23"/>
      <name val="Calibri"/>
      <family val="2"/>
    </font>
    <font>
      <sz val="10"/>
      <color indexed="17"/>
      <name val="Arial"/>
      <family val="2"/>
    </font>
    <font>
      <sz val="11"/>
      <color indexed="58"/>
      <name val="Calibri"/>
      <family val="2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  <charset val="238"/>
    </font>
    <font>
      <b/>
      <sz val="10"/>
      <name val="Helv"/>
    </font>
    <font>
      <sz val="8"/>
      <color indexed="8"/>
      <name val=".HelveticaLightTTEE"/>
      <family val="2"/>
      <charset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</font>
    <font>
      <sz val="11"/>
      <color indexed="52"/>
      <name val="Calibri"/>
      <family val="2"/>
      <charset val="238"/>
    </font>
    <font>
      <sz val="10"/>
      <name val="Symbol"/>
      <family val="1"/>
      <charset val="2"/>
    </font>
    <font>
      <sz val="12"/>
      <name val="Arial MT"/>
    </font>
    <font>
      <b/>
      <sz val="12"/>
      <name val="Helv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rgb="FFFF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1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ck">
        <color auto="1"/>
      </top>
      <bottom style="thick">
        <color auto="1"/>
      </bottom>
      <diagonal/>
    </border>
    <border>
      <left style="hair">
        <color indexed="64"/>
      </left>
      <right style="hair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ck">
        <color indexed="0"/>
      </top>
      <bottom style="thick">
        <color indexed="0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12">
    <xf numFmtId="0" fontId="0" fillId="0" borderId="0"/>
    <xf numFmtId="0" fontId="3" fillId="0" borderId="0"/>
    <xf numFmtId="0" fontId="4" fillId="0" borderId="0"/>
    <xf numFmtId="0" fontId="7" fillId="0" borderId="0" applyProtection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2" fillId="11" borderId="0" applyNumberFormat="0" applyBorder="0" applyAlignment="0" applyProtection="0"/>
    <xf numFmtId="0" fontId="12" fillId="22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2" fillId="1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11" borderId="0" applyNumberFormat="0" applyBorder="0" applyAlignment="0" applyProtection="0"/>
    <xf numFmtId="0" fontId="13" fillId="22" borderId="0" applyNumberFormat="0" applyBorder="0" applyAlignment="0" applyProtection="0"/>
    <xf numFmtId="0" fontId="14" fillId="24" borderId="0" applyNumberFormat="0" applyBorder="0" applyAlignment="0" applyProtection="0"/>
    <xf numFmtId="0" fontId="13" fillId="24" borderId="0" applyNumberFormat="0" applyBorder="0" applyAlignment="0" applyProtection="0"/>
    <xf numFmtId="0" fontId="14" fillId="25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3" fillId="26" borderId="0" applyNumberFormat="0" applyBorder="0" applyAlignment="0" applyProtection="0"/>
    <xf numFmtId="0" fontId="14" fillId="21" borderId="0" applyNumberFormat="0" applyBorder="0" applyAlignment="0" applyProtection="0"/>
    <xf numFmtId="0" fontId="13" fillId="23" borderId="0" applyNumberFormat="0" applyBorder="0" applyAlignment="0" applyProtection="0"/>
    <xf numFmtId="0" fontId="14" fillId="11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6" borderId="0" applyNumberFormat="0" applyBorder="0" applyAlignment="0" applyProtection="0"/>
    <xf numFmtId="0" fontId="16" fillId="6" borderId="0" applyNumberFormat="0" applyBorder="0" applyAlignment="0" applyProtection="0"/>
    <xf numFmtId="0" fontId="17" fillId="11" borderId="19" applyNumberFormat="0" applyAlignment="0" applyProtection="0"/>
    <xf numFmtId="0" fontId="17" fillId="11" borderId="19" applyNumberFormat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28" borderId="21" applyNumberFormat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165" fontId="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0" borderId="22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30" fillId="0" borderId="23" applyNumberFormat="0" applyFill="0" applyAlignment="0" applyProtection="0"/>
    <xf numFmtId="0" fontId="31" fillId="0" borderId="24" applyNumberFormat="0" applyFill="0" applyAlignment="0" applyProtection="0"/>
    <xf numFmtId="0" fontId="32" fillId="0" borderId="2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0" borderId="19" applyNumberFormat="0" applyAlignment="0" applyProtection="0"/>
    <xf numFmtId="0" fontId="33" fillId="10" borderId="19" applyNumberFormat="0" applyAlignment="0" applyProtection="0"/>
    <xf numFmtId="0" fontId="34" fillId="28" borderId="21" applyNumberFormat="0" applyAlignment="0" applyProtection="0"/>
    <xf numFmtId="0" fontId="34" fillId="28" borderId="21" applyNumberFormat="0" applyAlignment="0" applyProtection="0"/>
    <xf numFmtId="0" fontId="6" fillId="29" borderId="11" applyFont="0" applyFill="0" applyBorder="0" applyAlignment="0">
      <alignment horizontal="left"/>
    </xf>
    <xf numFmtId="0" fontId="35" fillId="0" borderId="26"/>
    <xf numFmtId="0" fontId="36" fillId="0" borderId="14" applyNumberFormat="0" applyFont="0" applyFill="0" applyAlignment="0" applyProtection="0">
      <alignment horizontal="left"/>
    </xf>
    <xf numFmtId="0" fontId="37" fillId="0" borderId="27" applyNumberFormat="0" applyFill="0" applyAlignment="0" applyProtection="0"/>
    <xf numFmtId="0" fontId="38" fillId="0" borderId="27" applyNumberFormat="0" applyFill="0" applyAlignment="0" applyProtection="0"/>
    <xf numFmtId="0" fontId="39" fillId="0" borderId="22" applyNumberFormat="0" applyFill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28" applyNumberFormat="0" applyFont="0" applyAlignment="0" applyProtection="0"/>
    <xf numFmtId="0" fontId="45" fillId="11" borderId="29" applyNumberFormat="0" applyAlignment="0" applyProtection="0"/>
    <xf numFmtId="0" fontId="45" fillId="11" borderId="29" applyNumberFormat="0" applyAlignment="0" applyProtection="0"/>
    <xf numFmtId="0" fontId="23" fillId="12" borderId="28" applyNumberFormat="0" applyFont="0" applyAlignment="0" applyProtection="0"/>
    <xf numFmtId="0" fontId="46" fillId="0" borderId="27" applyNumberFormat="0" applyFill="0" applyAlignment="0" applyProtection="0"/>
    <xf numFmtId="0" fontId="46" fillId="0" borderId="27" applyNumberFormat="0" applyFill="0" applyAlignment="0" applyProtection="0"/>
    <xf numFmtId="0" fontId="18" fillId="0" borderId="20" applyNumberFormat="0" applyFill="0" applyAlignment="0" applyProtection="0"/>
    <xf numFmtId="0" fontId="22" fillId="7" borderId="0" applyNumberFormat="0" applyBorder="0" applyAlignment="0" applyProtection="0"/>
    <xf numFmtId="0" fontId="47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7" fillId="0" borderId="0"/>
    <xf numFmtId="0" fontId="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7" fillId="0" borderId="0" applyProtection="0"/>
    <xf numFmtId="0" fontId="35" fillId="0" borderId="26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3" fillId="0" borderId="20" applyNumberFormat="0" applyFill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10" borderId="19" applyNumberFormat="0" applyAlignment="0" applyProtection="0"/>
    <xf numFmtId="0" fontId="56" fillId="18" borderId="19" applyNumberFormat="0" applyAlignment="0" applyProtection="0"/>
    <xf numFmtId="0" fontId="57" fillId="18" borderId="29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" fillId="4" borderId="0" applyFont="0" applyFill="0" applyAlignment="0">
      <alignment horizontal="left"/>
    </xf>
    <xf numFmtId="0" fontId="21" fillId="6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11" borderId="0" applyNumberFormat="0" applyBorder="0" applyAlignment="0" applyProtection="0"/>
    <xf numFmtId="0" fontId="12" fillId="27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11" borderId="0" applyNumberFormat="0" applyBorder="0" applyAlignment="0" applyProtection="0"/>
    <xf numFmtId="0" fontId="12" fillId="27" borderId="0" applyNumberFormat="0" applyBorder="0" applyAlignment="0" applyProtection="0"/>
    <xf numFmtId="0" fontId="1" fillId="0" borderId="0"/>
    <xf numFmtId="0" fontId="3" fillId="0" borderId="0"/>
    <xf numFmtId="0" fontId="61" fillId="0" borderId="0"/>
    <xf numFmtId="43" fontId="60" fillId="0" borderId="0" applyFont="0" applyFill="0" applyBorder="0" applyAlignment="0" applyProtection="0"/>
  </cellStyleXfs>
  <cellXfs count="214">
    <xf numFmtId="0" fontId="0" fillId="0" borderId="0" xfId="0"/>
    <xf numFmtId="4" fontId="3" fillId="2" borderId="0" xfId="1" applyNumberFormat="1" applyFill="1" applyAlignment="1">
      <alignment horizontal="right"/>
    </xf>
    <xf numFmtId="0" fontId="3" fillId="2" borderId="0" xfId="1" applyFill="1"/>
    <xf numFmtId="0" fontId="3" fillId="0" borderId="0" xfId="1"/>
    <xf numFmtId="49" fontId="4" fillId="2" borderId="0" xfId="1" applyNumberFormat="1" applyFont="1" applyFill="1" applyAlignment="1"/>
    <xf numFmtId="49" fontId="5" fillId="0" borderId="2" xfId="1" applyNumberFormat="1" applyFont="1" applyBorder="1" applyAlignment="1">
      <alignment horizontal="center" vertical="center"/>
    </xf>
    <xf numFmtId="0" fontId="3" fillId="2" borderId="0" xfId="1" applyFill="1" applyAlignment="1"/>
    <xf numFmtId="0" fontId="3" fillId="0" borderId="0" xfId="1" applyAlignment="1"/>
    <xf numFmtId="49" fontId="5" fillId="0" borderId="3" xfId="1" applyNumberFormat="1" applyFont="1" applyFill="1" applyBorder="1"/>
    <xf numFmtId="49" fontId="4" fillId="0" borderId="0" xfId="1" applyNumberFormat="1" applyFont="1" applyFill="1" applyBorder="1"/>
    <xf numFmtId="0" fontId="4" fillId="0" borderId="0" xfId="1" applyFont="1" applyFill="1" applyBorder="1"/>
    <xf numFmtId="49" fontId="5" fillId="0" borderId="4" xfId="1" applyNumberFormat="1" applyFont="1" applyFill="1" applyBorder="1"/>
    <xf numFmtId="49" fontId="4" fillId="0" borderId="4" xfId="1" applyNumberFormat="1" applyFont="1" applyFill="1" applyBorder="1"/>
    <xf numFmtId="49" fontId="4" fillId="0" borderId="6" xfId="1" applyNumberFormat="1" applyFont="1" applyFill="1" applyBorder="1"/>
    <xf numFmtId="49" fontId="5" fillId="0" borderId="7" xfId="1" applyNumberFormat="1" applyFont="1" applyFill="1" applyBorder="1"/>
    <xf numFmtId="49" fontId="5" fillId="0" borderId="8" xfId="1" applyNumberFormat="1" applyFont="1" applyFill="1" applyBorder="1"/>
    <xf numFmtId="49" fontId="5" fillId="0" borderId="6" xfId="1" applyNumberFormat="1" applyFont="1" applyFill="1" applyBorder="1"/>
    <xf numFmtId="49" fontId="4" fillId="0" borderId="0" xfId="1" applyNumberFormat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horizontal="right"/>
    </xf>
    <xf numFmtId="49" fontId="4" fillId="0" borderId="0" xfId="1" applyNumberFormat="1" applyFont="1"/>
    <xf numFmtId="49" fontId="4" fillId="0" borderId="0" xfId="1" applyNumberFormat="1" applyFont="1" applyAlignment="1">
      <alignment vertical="top" wrapText="1"/>
    </xf>
    <xf numFmtId="164" fontId="4" fillId="0" borderId="0" xfId="1" applyNumberFormat="1" applyFont="1"/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4" fillId="2" borderId="0" xfId="1" applyFont="1" applyFill="1"/>
    <xf numFmtId="0" fontId="4" fillId="0" borderId="0" xfId="1" applyFont="1"/>
    <xf numFmtId="49" fontId="5" fillId="0" borderId="9" xfId="1" applyNumberFormat="1" applyFont="1" applyFill="1" applyBorder="1"/>
    <xf numFmtId="49" fontId="5" fillId="0" borderId="10" xfId="1" applyNumberFormat="1" applyFont="1" applyFill="1" applyBorder="1"/>
    <xf numFmtId="49" fontId="5" fillId="0" borderId="10" xfId="1" applyNumberFormat="1" applyFont="1" applyFill="1" applyBorder="1" applyAlignment="1">
      <alignment vertical="top" wrapText="1"/>
    </xf>
    <xf numFmtId="4" fontId="3" fillId="2" borderId="0" xfId="209" applyNumberFormat="1" applyFill="1"/>
    <xf numFmtId="49" fontId="3" fillId="3" borderId="0" xfId="209" applyNumberFormat="1" applyFill="1"/>
    <xf numFmtId="4" fontId="3" fillId="0" borderId="0" xfId="209" applyNumberFormat="1" applyFont="1" applyFill="1" applyBorder="1"/>
    <xf numFmtId="164" fontId="3" fillId="2" borderId="0" xfId="209" applyNumberFormat="1" applyFill="1"/>
    <xf numFmtId="164" fontId="5" fillId="0" borderId="30" xfId="209" applyNumberFormat="1" applyFont="1" applyFill="1" applyBorder="1"/>
    <xf numFmtId="164" fontId="3" fillId="0" borderId="0" xfId="209" applyNumberFormat="1" applyFont="1" applyFill="1" applyBorder="1"/>
    <xf numFmtId="49" fontId="3" fillId="0" borderId="5" xfId="209" applyNumberFormat="1" applyFont="1" applyFill="1" applyBorder="1" applyAlignment="1">
      <alignment vertical="top" wrapText="1"/>
    </xf>
    <xf numFmtId="49" fontId="3" fillId="2" borderId="0" xfId="1" applyNumberFormat="1" applyFill="1" applyAlignment="1">
      <alignment horizontal="center"/>
    </xf>
    <xf numFmtId="49" fontId="5" fillId="0" borderId="10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49" fontId="4" fillId="0" borderId="0" xfId="1" applyNumberFormat="1" applyFont="1" applyAlignment="1">
      <alignment horizontal="center"/>
    </xf>
    <xf numFmtId="49" fontId="4" fillId="2" borderId="0" xfId="1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4" fontId="5" fillId="0" borderId="30" xfId="209" applyNumberFormat="1" applyFont="1" applyFill="1" applyBorder="1" applyAlignment="1">
      <alignment horizontal="right"/>
    </xf>
    <xf numFmtId="4" fontId="5" fillId="0" borderId="10" xfId="1" applyNumberFormat="1" applyFont="1" applyFill="1" applyBorder="1" applyAlignment="1">
      <alignment horizontal="right"/>
    </xf>
    <xf numFmtId="49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164" fontId="3" fillId="0" borderId="2" xfId="209" applyNumberFormat="1" applyFont="1" applyBorder="1" applyAlignment="1">
      <alignment horizontal="center" vertical="center"/>
    </xf>
    <xf numFmtId="4" fontId="3" fillId="0" borderId="2" xfId="209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9" fontId="5" fillId="0" borderId="31" xfId="1" applyNumberFormat="1" applyFont="1" applyFill="1" applyBorder="1"/>
    <xf numFmtId="49" fontId="5" fillId="0" borderId="16" xfId="1" applyNumberFormat="1" applyFont="1" applyFill="1" applyBorder="1"/>
    <xf numFmtId="49" fontId="4" fillId="0" borderId="16" xfId="1" applyNumberFormat="1" applyFont="1" applyFill="1" applyBorder="1"/>
    <xf numFmtId="49" fontId="4" fillId="0" borderId="32" xfId="1" applyNumberFormat="1" applyFont="1" applyFill="1" applyBorder="1"/>
    <xf numFmtId="49" fontId="5" fillId="0" borderId="33" xfId="1" applyNumberFormat="1" applyFont="1" applyFill="1" applyBorder="1"/>
    <xf numFmtId="49" fontId="5" fillId="0" borderId="34" xfId="1" applyNumberFormat="1" applyFont="1" applyFill="1" applyBorder="1"/>
    <xf numFmtId="49" fontId="5" fillId="0" borderId="32" xfId="1" applyNumberFormat="1" applyFont="1" applyFill="1" applyBorder="1"/>
    <xf numFmtId="49" fontId="5" fillId="0" borderId="35" xfId="1" applyNumberFormat="1" applyFont="1" applyFill="1" applyBorder="1" applyAlignment="1">
      <alignment horizontal="center"/>
    </xf>
    <xf numFmtId="164" fontId="5" fillId="0" borderId="35" xfId="209" applyNumberFormat="1" applyFont="1" applyFill="1" applyBorder="1"/>
    <xf numFmtId="4" fontId="5" fillId="0" borderId="35" xfId="209" applyNumberFormat="1" applyFont="1" applyFill="1" applyBorder="1"/>
    <xf numFmtId="4" fontId="5" fillId="0" borderId="35" xfId="1" applyNumberFormat="1" applyFont="1" applyFill="1" applyBorder="1" applyAlignment="1">
      <alignment horizontal="right"/>
    </xf>
    <xf numFmtId="49" fontId="5" fillId="0" borderId="36" xfId="1" applyNumberFormat="1" applyFont="1" applyFill="1" applyBorder="1" applyAlignment="1">
      <alignment horizontal="center"/>
    </xf>
    <xf numFmtId="164" fontId="5" fillId="0" borderId="36" xfId="209" applyNumberFormat="1" applyFont="1" applyFill="1" applyBorder="1"/>
    <xf numFmtId="4" fontId="5" fillId="0" borderId="36" xfId="209" applyNumberFormat="1" applyFont="1" applyFill="1" applyBorder="1"/>
    <xf numFmtId="4" fontId="5" fillId="0" borderId="36" xfId="1" applyNumberFormat="1" applyFont="1" applyFill="1" applyBorder="1" applyAlignment="1">
      <alignment horizontal="right"/>
    </xf>
    <xf numFmtId="49" fontId="3" fillId="0" borderId="36" xfId="1" applyNumberFormat="1" applyFont="1" applyFill="1" applyBorder="1" applyAlignment="1">
      <alignment horizontal="center"/>
    </xf>
    <xf numFmtId="49" fontId="3" fillId="0" borderId="36" xfId="209" applyNumberFormat="1" applyFont="1" applyFill="1" applyBorder="1" applyAlignment="1">
      <alignment vertical="top" wrapText="1"/>
    </xf>
    <xf numFmtId="49" fontId="4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>
      <alignment vertical="top" wrapText="1"/>
    </xf>
    <xf numFmtId="4" fontId="3" fillId="0" borderId="36" xfId="2" applyNumberFormat="1" applyFont="1" applyBorder="1" applyAlignment="1" applyProtection="1">
      <alignment horizontal="right"/>
      <protection locked="0"/>
    </xf>
    <xf numFmtId="4" fontId="3" fillId="0" borderId="36" xfId="209" applyNumberFormat="1" applyFont="1" applyFill="1" applyBorder="1"/>
    <xf numFmtId="4" fontId="4" fillId="0" borderId="36" xfId="1" applyNumberFormat="1" applyFont="1" applyFill="1" applyBorder="1" applyAlignment="1">
      <alignment horizontal="right"/>
    </xf>
    <xf numFmtId="164" fontId="3" fillId="0" borderId="36" xfId="209" applyNumberFormat="1" applyFont="1" applyFill="1" applyBorder="1"/>
    <xf numFmtId="49" fontId="3" fillId="0" borderId="36" xfId="209" applyNumberFormat="1" applyFont="1" applyFill="1" applyBorder="1" applyAlignment="1">
      <alignment horizontal="left" vertical="top" wrapText="1"/>
    </xf>
    <xf numFmtId="49" fontId="5" fillId="0" borderId="35" xfId="1" applyNumberFormat="1" applyFont="1" applyFill="1" applyBorder="1" applyAlignment="1">
      <alignment horizontal="center" vertical="center"/>
    </xf>
    <xf numFmtId="49" fontId="5" fillId="0" borderId="35" xfId="1" applyNumberFormat="1" applyFont="1" applyFill="1" applyBorder="1" applyAlignment="1">
      <alignment vertical="center" wrapText="1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36" xfId="1" applyNumberFormat="1" applyFont="1" applyFill="1" applyBorder="1" applyAlignment="1">
      <alignment vertical="center" wrapText="1"/>
    </xf>
    <xf numFmtId="49" fontId="5" fillId="0" borderId="38" xfId="1" applyNumberFormat="1" applyFont="1" applyFill="1" applyBorder="1" applyAlignment="1">
      <alignment horizontal="center"/>
    </xf>
    <xf numFmtId="49" fontId="5" fillId="0" borderId="38" xfId="1" applyNumberFormat="1" applyFont="1" applyFill="1" applyBorder="1" applyAlignment="1">
      <alignment vertical="top" wrapText="1"/>
    </xf>
    <xf numFmtId="164" fontId="5" fillId="0" borderId="38" xfId="209" applyNumberFormat="1" applyFont="1" applyFill="1" applyBorder="1"/>
    <xf numFmtId="4" fontId="5" fillId="0" borderId="38" xfId="209" applyNumberFormat="1" applyFont="1" applyFill="1" applyBorder="1" applyAlignment="1">
      <alignment horizontal="right"/>
    </xf>
    <xf numFmtId="4" fontId="5" fillId="0" borderId="38" xfId="1" applyNumberFormat="1" applyFont="1" applyFill="1" applyBorder="1" applyAlignment="1">
      <alignment horizontal="right"/>
    </xf>
    <xf numFmtId="49" fontId="3" fillId="0" borderId="37" xfId="1" applyNumberFormat="1" applyFont="1" applyFill="1" applyBorder="1" applyAlignment="1">
      <alignment horizontal="center"/>
    </xf>
    <xf numFmtId="49" fontId="4" fillId="0" borderId="37" xfId="1" applyNumberFormat="1" applyFont="1" applyFill="1" applyBorder="1" applyAlignment="1">
      <alignment horizontal="center"/>
    </xf>
    <xf numFmtId="49" fontId="4" fillId="0" borderId="37" xfId="1" applyNumberFormat="1" applyFont="1" applyFill="1" applyBorder="1" applyAlignment="1">
      <alignment vertical="top" wrapText="1"/>
    </xf>
    <xf numFmtId="164" fontId="3" fillId="0" borderId="37" xfId="209" applyNumberFormat="1" applyFont="1" applyFill="1" applyBorder="1"/>
    <xf numFmtId="4" fontId="3" fillId="0" borderId="37" xfId="209" applyNumberFormat="1" applyFont="1" applyFill="1" applyBorder="1"/>
    <xf numFmtId="4" fontId="4" fillId="0" borderId="37" xfId="1" applyNumberFormat="1" applyFont="1" applyFill="1" applyBorder="1" applyAlignment="1">
      <alignment horizontal="right"/>
    </xf>
    <xf numFmtId="49" fontId="5" fillId="0" borderId="15" xfId="1" applyNumberFormat="1" applyFont="1" applyFill="1" applyBorder="1" applyAlignment="1">
      <alignment horizontal="center"/>
    </xf>
    <xf numFmtId="49" fontId="5" fillId="0" borderId="15" xfId="1" applyNumberFormat="1" applyFont="1" applyFill="1" applyBorder="1" applyAlignment="1">
      <alignment vertical="top" wrapText="1"/>
    </xf>
    <xf numFmtId="164" fontId="5" fillId="0" borderId="15" xfId="209" applyNumberFormat="1" applyFont="1" applyFill="1" applyBorder="1"/>
    <xf numFmtId="4" fontId="5" fillId="0" borderId="15" xfId="209" applyNumberFormat="1" applyFont="1" applyFill="1" applyBorder="1" applyAlignment="1">
      <alignment horizontal="right"/>
    </xf>
    <xf numFmtId="4" fontId="5" fillId="0" borderId="15" xfId="1" applyNumberFormat="1" applyFont="1" applyFill="1" applyBorder="1" applyAlignment="1">
      <alignment horizontal="right"/>
    </xf>
    <xf numFmtId="4" fontId="3" fillId="0" borderId="37" xfId="2" applyNumberFormat="1" applyFont="1" applyBorder="1" applyAlignment="1" applyProtection="1">
      <alignment horizontal="right"/>
      <protection locked="0"/>
    </xf>
    <xf numFmtId="0" fontId="61" fillId="0" borderId="0" xfId="210"/>
    <xf numFmtId="4" fontId="61" fillId="0" borderId="0" xfId="210" applyNumberFormat="1"/>
    <xf numFmtId="0" fontId="61" fillId="0" borderId="0" xfId="210" applyAlignment="1">
      <alignment horizontal="center"/>
    </xf>
    <xf numFmtId="43" fontId="0" fillId="0" borderId="0" xfId="211" applyFont="1" applyBorder="1"/>
    <xf numFmtId="43" fontId="0" fillId="0" borderId="18" xfId="211" applyFont="1" applyBorder="1"/>
    <xf numFmtId="4" fontId="62" fillId="0" borderId="0" xfId="210" applyNumberFormat="1" applyFont="1"/>
    <xf numFmtId="4" fontId="62" fillId="30" borderId="0" xfId="210" applyNumberFormat="1" applyFont="1" applyFill="1"/>
    <xf numFmtId="4" fontId="61" fillId="31" borderId="0" xfId="210" applyNumberFormat="1" applyFill="1"/>
    <xf numFmtId="4" fontId="62" fillId="32" borderId="0" xfId="210" applyNumberFormat="1" applyFont="1" applyFill="1"/>
    <xf numFmtId="4" fontId="62" fillId="33" borderId="0" xfId="210" applyNumberFormat="1" applyFont="1" applyFill="1"/>
    <xf numFmtId="43" fontId="63" fillId="0" borderId="0" xfId="211" applyFont="1" applyBorder="1"/>
    <xf numFmtId="43" fontId="63" fillId="0" borderId="18" xfId="211" applyFont="1" applyBorder="1"/>
    <xf numFmtId="4" fontId="61" fillId="34" borderId="0" xfId="210" applyNumberFormat="1" applyFill="1"/>
    <xf numFmtId="4" fontId="61" fillId="35" borderId="0" xfId="210" applyNumberFormat="1" applyFill="1"/>
    <xf numFmtId="4" fontId="61" fillId="36" borderId="0" xfId="210" applyNumberFormat="1" applyFill="1"/>
    <xf numFmtId="4" fontId="61" fillId="37" borderId="0" xfId="210" applyNumberFormat="1" applyFill="1"/>
    <xf numFmtId="4" fontId="61" fillId="30" borderId="0" xfId="210" applyNumberFormat="1" applyFill="1"/>
    <xf numFmtId="4" fontId="61" fillId="32" borderId="0" xfId="210" applyNumberFormat="1" applyFill="1"/>
    <xf numFmtId="4" fontId="61" fillId="33" borderId="0" xfId="210" applyNumberFormat="1" applyFill="1"/>
    <xf numFmtId="0" fontId="61" fillId="0" borderId="18" xfId="210" applyBorder="1"/>
    <xf numFmtId="0" fontId="61" fillId="0" borderId="18" xfId="210" applyBorder="1" applyAlignment="1">
      <alignment horizontal="center"/>
    </xf>
    <xf numFmtId="0" fontId="62" fillId="0" borderId="0" xfId="210" applyFont="1"/>
    <xf numFmtId="4" fontId="62" fillId="34" borderId="0" xfId="210" applyNumberFormat="1" applyFont="1" applyFill="1"/>
    <xf numFmtId="4" fontId="62" fillId="35" borderId="0" xfId="210" applyNumberFormat="1" applyFont="1" applyFill="1"/>
    <xf numFmtId="4" fontId="62" fillId="36" borderId="0" xfId="210" applyNumberFormat="1" applyFont="1" applyFill="1"/>
    <xf numFmtId="4" fontId="62" fillId="37" borderId="0" xfId="210" applyNumberFormat="1" applyFont="1" applyFill="1"/>
    <xf numFmtId="4" fontId="62" fillId="31" borderId="0" xfId="210" applyNumberFormat="1" applyFont="1" applyFill="1"/>
    <xf numFmtId="0" fontId="62" fillId="0" borderId="0" xfId="210" applyFont="1" applyAlignment="1">
      <alignment horizontal="center"/>
    </xf>
    <xf numFmtId="4" fontId="61" fillId="0" borderId="18" xfId="210" applyNumberFormat="1" applyBorder="1"/>
    <xf numFmtId="4" fontId="61" fillId="37" borderId="14" xfId="210" applyNumberFormat="1" applyFill="1" applyBorder="1"/>
    <xf numFmtId="4" fontId="61" fillId="0" borderId="14" xfId="210" applyNumberFormat="1" applyBorder="1"/>
    <xf numFmtId="4" fontId="61" fillId="34" borderId="14" xfId="210" applyNumberFormat="1" applyFill="1" applyBorder="1"/>
    <xf numFmtId="4" fontId="61" fillId="30" borderId="14" xfId="210" applyNumberFormat="1" applyFill="1" applyBorder="1"/>
    <xf numFmtId="4" fontId="61" fillId="35" borderId="14" xfId="210" applyNumberFormat="1" applyFill="1" applyBorder="1"/>
    <xf numFmtId="4" fontId="61" fillId="31" borderId="14" xfId="210" applyNumberFormat="1" applyFill="1" applyBorder="1"/>
    <xf numFmtId="4" fontId="61" fillId="36" borderId="14" xfId="210" applyNumberFormat="1" applyFill="1" applyBorder="1"/>
    <xf numFmtId="4" fontId="61" fillId="32" borderId="14" xfId="210" applyNumberFormat="1" applyFill="1" applyBorder="1"/>
    <xf numFmtId="4" fontId="61" fillId="0" borderId="14" xfId="210" applyNumberFormat="1" applyBorder="1" applyAlignment="1">
      <alignment horizontal="center" vertical="center"/>
    </xf>
    <xf numFmtId="4" fontId="61" fillId="37" borderId="39" xfId="210" applyNumberFormat="1" applyFill="1" applyBorder="1"/>
    <xf numFmtId="4" fontId="61" fillId="0" borderId="39" xfId="210" applyNumberFormat="1" applyBorder="1"/>
    <xf numFmtId="4" fontId="61" fillId="34" borderId="39" xfId="210" applyNumberFormat="1" applyFill="1" applyBorder="1"/>
    <xf numFmtId="4" fontId="61" fillId="30" borderId="39" xfId="210" applyNumberFormat="1" applyFill="1" applyBorder="1"/>
    <xf numFmtId="4" fontId="61" fillId="35" borderId="39" xfId="210" applyNumberFormat="1" applyFill="1" applyBorder="1"/>
    <xf numFmtId="4" fontId="61" fillId="31" borderId="39" xfId="210" applyNumberFormat="1" applyFill="1" applyBorder="1"/>
    <xf numFmtId="4" fontId="61" fillId="36" borderId="39" xfId="210" applyNumberFormat="1" applyFill="1" applyBorder="1"/>
    <xf numFmtId="4" fontId="61" fillId="32" borderId="39" xfId="210" applyNumberFormat="1" applyFill="1" applyBorder="1"/>
    <xf numFmtId="4" fontId="61" fillId="0" borderId="39" xfId="210" applyNumberFormat="1" applyBorder="1" applyAlignment="1">
      <alignment horizontal="center" vertical="center"/>
    </xf>
    <xf numFmtId="0" fontId="64" fillId="0" borderId="0" xfId="210" applyFont="1" applyAlignment="1">
      <alignment vertical="center" wrapText="1"/>
    </xf>
    <xf numFmtId="0" fontId="64" fillId="0" borderId="18" xfId="210" applyFont="1" applyBorder="1" applyAlignment="1">
      <alignment horizontal="center" vertical="center" wrapText="1"/>
    </xf>
    <xf numFmtId="0" fontId="64" fillId="0" borderId="18" xfId="210" applyFont="1" applyBorder="1" applyAlignment="1">
      <alignment horizontal="center" vertical="center"/>
    </xf>
    <xf numFmtId="0" fontId="61" fillId="0" borderId="18" xfId="210" applyBorder="1" applyAlignment="1">
      <alignment wrapText="1"/>
    </xf>
    <xf numFmtId="0" fontId="64" fillId="0" borderId="0" xfId="210" applyFont="1" applyAlignment="1">
      <alignment vertical="top" wrapText="1"/>
    </xf>
    <xf numFmtId="0" fontId="64" fillId="0" borderId="18" xfId="210" applyFont="1" applyBorder="1" applyAlignment="1">
      <alignment vertical="center" wrapText="1"/>
    </xf>
    <xf numFmtId="43" fontId="0" fillId="0" borderId="0" xfId="211" applyFont="1" applyFill="1" applyBorder="1"/>
    <xf numFmtId="43" fontId="0" fillId="0" borderId="18" xfId="211" applyFont="1" applyFill="1" applyBorder="1"/>
    <xf numFmtId="0" fontId="61" fillId="34" borderId="0" xfId="210" applyFill="1"/>
    <xf numFmtId="0" fontId="61" fillId="35" borderId="0" xfId="210" applyFill="1"/>
    <xf numFmtId="0" fontId="61" fillId="36" borderId="0" xfId="210" applyFill="1"/>
    <xf numFmtId="0" fontId="61" fillId="37" borderId="0" xfId="210" applyFill="1"/>
    <xf numFmtId="0" fontId="64" fillId="0" borderId="18" xfId="210" applyFont="1" applyBorder="1" applyAlignment="1">
      <alignment vertical="center"/>
    </xf>
    <xf numFmtId="4" fontId="62" fillId="34" borderId="0" xfId="210" applyNumberFormat="1" applyFont="1" applyFill="1" applyAlignment="1">
      <alignment horizontal="center"/>
    </xf>
    <xf numFmtId="4" fontId="62" fillId="0" borderId="0" xfId="210" applyNumberFormat="1" applyFont="1" applyAlignment="1">
      <alignment horizontal="center"/>
    </xf>
    <xf numFmtId="4" fontId="62" fillId="35" borderId="0" xfId="210" applyNumberFormat="1" applyFont="1" applyFill="1" applyAlignment="1">
      <alignment horizontal="center"/>
    </xf>
    <xf numFmtId="4" fontId="62" fillId="36" borderId="0" xfId="210" applyNumberFormat="1" applyFont="1" applyFill="1" applyAlignment="1">
      <alignment horizontal="center"/>
    </xf>
    <xf numFmtId="4" fontId="62" fillId="37" borderId="0" xfId="210" applyNumberFormat="1" applyFont="1" applyFill="1" applyAlignment="1">
      <alignment horizontal="center"/>
    </xf>
    <xf numFmtId="14" fontId="65" fillId="34" borderId="0" xfId="210" applyNumberFormat="1" applyFont="1" applyFill="1" applyAlignment="1">
      <alignment horizontal="centerContinuous" vertical="center"/>
    </xf>
    <xf numFmtId="14" fontId="65" fillId="0" borderId="0" xfId="210" applyNumberFormat="1" applyFont="1" applyAlignment="1">
      <alignment horizontal="centerContinuous" vertical="center"/>
    </xf>
    <xf numFmtId="14" fontId="65" fillId="35" borderId="0" xfId="210" applyNumberFormat="1" applyFont="1" applyFill="1" applyAlignment="1">
      <alignment horizontal="center" vertical="center"/>
    </xf>
    <xf numFmtId="14" fontId="65" fillId="36" borderId="0" xfId="210" applyNumberFormat="1" applyFont="1" applyFill="1" applyAlignment="1">
      <alignment horizontal="center" vertical="center"/>
    </xf>
    <xf numFmtId="14" fontId="65" fillId="37" borderId="0" xfId="210" applyNumberFormat="1" applyFont="1" applyFill="1" applyAlignment="1">
      <alignment horizontal="center" vertical="center"/>
    </xf>
    <xf numFmtId="0" fontId="65" fillId="0" borderId="0" xfId="210" applyFont="1" applyAlignment="1">
      <alignment horizontal="centerContinuous" vertical="center"/>
    </xf>
    <xf numFmtId="0" fontId="65" fillId="34" borderId="0" xfId="210" applyFont="1" applyFill="1" applyAlignment="1">
      <alignment horizontal="centerContinuous" vertical="center"/>
    </xf>
    <xf numFmtId="14" fontId="65" fillId="34" borderId="0" xfId="210" applyNumberFormat="1" applyFont="1" applyFill="1" applyAlignment="1">
      <alignment horizontal="center" vertical="center" wrapText="1"/>
    </xf>
    <xf numFmtId="0" fontId="65" fillId="0" borderId="0" xfId="210" applyFont="1"/>
    <xf numFmtId="0" fontId="65" fillId="35" borderId="0" xfId="210" applyFont="1" applyFill="1" applyAlignment="1">
      <alignment horizontal="centerContinuous"/>
    </xf>
    <xf numFmtId="0" fontId="65" fillId="35" borderId="0" xfId="210" applyFont="1" applyFill="1" applyAlignment="1">
      <alignment horizontal="centerContinuous" vertical="center" wrapText="1"/>
    </xf>
    <xf numFmtId="0" fontId="65" fillId="36" borderId="0" xfId="210" applyFont="1" applyFill="1" applyAlignment="1">
      <alignment horizontal="centerContinuous"/>
    </xf>
    <xf numFmtId="0" fontId="65" fillId="36" borderId="0" xfId="210" applyFont="1" applyFill="1" applyAlignment="1">
      <alignment horizontal="centerContinuous" vertical="center" wrapText="1"/>
    </xf>
    <xf numFmtId="4" fontId="65" fillId="0" borderId="0" xfId="210" applyNumberFormat="1" applyFont="1" applyAlignment="1">
      <alignment horizontal="center" wrapText="1"/>
    </xf>
    <xf numFmtId="4" fontId="65" fillId="37" borderId="0" xfId="210" applyNumberFormat="1" applyFont="1" applyFill="1" applyAlignment="1">
      <alignment horizontal="centerContinuous" vertical="center" wrapText="1"/>
    </xf>
    <xf numFmtId="4" fontId="66" fillId="0" borderId="0" xfId="210" applyNumberFormat="1" applyFont="1"/>
    <xf numFmtId="0" fontId="61" fillId="0" borderId="0" xfId="210" applyAlignment="1">
      <alignment horizontal="center"/>
    </xf>
    <xf numFmtId="0" fontId="62" fillId="0" borderId="0" xfId="210" applyFont="1" applyAlignment="1">
      <alignment horizontal="centerContinuous"/>
    </xf>
    <xf numFmtId="3" fontId="61" fillId="0" borderId="18" xfId="210" applyNumberFormat="1" applyBorder="1" applyAlignment="1">
      <alignment horizontal="center"/>
    </xf>
    <xf numFmtId="40" fontId="61" fillId="0" borderId="18" xfId="210" applyNumberFormat="1" applyBorder="1"/>
    <xf numFmtId="49" fontId="4" fillId="2" borderId="1" xfId="1" applyNumberFormat="1" applyFont="1" applyFill="1" applyBorder="1" applyAlignment="1">
      <alignment horizontal="left"/>
    </xf>
    <xf numFmtId="49" fontId="4" fillId="2" borderId="0" xfId="1" applyNumberFormat="1" applyFont="1" applyFill="1" applyAlignment="1">
      <alignment horizontal="left"/>
    </xf>
    <xf numFmtId="49" fontId="5" fillId="0" borderId="40" xfId="1" applyNumberFormat="1" applyFont="1" applyFill="1" applyBorder="1"/>
    <xf numFmtId="49" fontId="5" fillId="0" borderId="41" xfId="1" applyNumberFormat="1" applyFont="1" applyFill="1" applyBorder="1"/>
    <xf numFmtId="0" fontId="61" fillId="0" borderId="18" xfId="210" applyBorder="1" applyAlignment="1">
      <alignment horizontal="center"/>
    </xf>
    <xf numFmtId="49" fontId="4" fillId="0" borderId="40" xfId="1" applyNumberFormat="1" applyFont="1" applyFill="1" applyBorder="1"/>
    <xf numFmtId="49" fontId="4" fillId="0" borderId="41" xfId="1" applyNumberFormat="1" applyFont="1" applyFill="1" applyBorder="1"/>
    <xf numFmtId="49" fontId="3" fillId="0" borderId="17" xfId="209" applyNumberFormat="1" applyFont="1" applyFill="1" applyBorder="1" applyAlignment="1">
      <alignment vertical="top" wrapText="1"/>
    </xf>
    <xf numFmtId="49" fontId="3" fillId="0" borderId="36" xfId="1" applyNumberFormat="1" applyFont="1" applyFill="1" applyBorder="1" applyAlignment="1">
      <alignment horizontal="center" vertical="top"/>
    </xf>
    <xf numFmtId="49" fontId="4" fillId="0" borderId="36" xfId="1" applyNumberFormat="1" applyFont="1" applyFill="1" applyBorder="1" applyAlignment="1">
      <alignment horizontal="center" vertical="top"/>
    </xf>
    <xf numFmtId="49" fontId="3" fillId="0" borderId="42" xfId="1" applyNumberFormat="1" applyFont="1" applyFill="1" applyBorder="1" applyAlignment="1">
      <alignment horizontal="center" vertical="top"/>
    </xf>
    <xf numFmtId="49" fontId="3" fillId="0" borderId="37" xfId="1" applyNumberFormat="1" applyFont="1" applyFill="1" applyBorder="1" applyAlignment="1">
      <alignment horizontal="center" vertical="top"/>
    </xf>
    <xf numFmtId="49" fontId="3" fillId="2" borderId="0" xfId="1" applyNumberFormat="1" applyFill="1" applyAlignment="1">
      <alignment horizontal="centerContinuous"/>
    </xf>
    <xf numFmtId="164" fontId="3" fillId="2" borderId="0" xfId="209" applyNumberFormat="1" applyFill="1" applyAlignment="1">
      <alignment horizontal="centerContinuous"/>
    </xf>
    <xf numFmtId="4" fontId="3" fillId="2" borderId="0" xfId="209" applyNumberFormat="1" applyFill="1" applyAlignment="1">
      <alignment horizontal="centerContinuous"/>
    </xf>
    <xf numFmtId="4" fontId="62" fillId="0" borderId="18" xfId="210" applyNumberFormat="1" applyFont="1" applyBorder="1"/>
    <xf numFmtId="0" fontId="61" fillId="0" borderId="11" xfId="210" applyBorder="1" applyAlignment="1">
      <alignment horizontal="center"/>
    </xf>
    <xf numFmtId="0" fontId="61" fillId="0" borderId="12" xfId="210" applyBorder="1" applyAlignment="1">
      <alignment horizontal="center"/>
    </xf>
    <xf numFmtId="0" fontId="61" fillId="0" borderId="13" xfId="210" applyBorder="1" applyAlignment="1">
      <alignment horizontal="center"/>
    </xf>
    <xf numFmtId="0" fontId="61" fillId="0" borderId="18" xfId="210" applyBorder="1" applyAlignment="1">
      <alignment horizontal="center"/>
    </xf>
    <xf numFmtId="0" fontId="63" fillId="0" borderId="18" xfId="210" applyFont="1" applyBorder="1" applyAlignment="1">
      <alignment horizontal="center"/>
    </xf>
    <xf numFmtId="4" fontId="61" fillId="37" borderId="39" xfId="210" applyNumberFormat="1" applyFill="1" applyBorder="1" applyAlignment="1">
      <alignment horizontal="right" vertical="center"/>
    </xf>
    <xf numFmtId="4" fontId="61" fillId="37" borderId="14" xfId="210" applyNumberFormat="1" applyFill="1" applyBorder="1" applyAlignment="1">
      <alignment horizontal="right" vertical="center"/>
    </xf>
    <xf numFmtId="4" fontId="61" fillId="33" borderId="39" xfId="210" applyNumberFormat="1" applyFill="1" applyBorder="1" applyAlignment="1">
      <alignment horizontal="right" vertical="center"/>
    </xf>
    <xf numFmtId="4" fontId="61" fillId="33" borderId="14" xfId="210" applyNumberFormat="1" applyFill="1" applyBorder="1" applyAlignment="1">
      <alignment horizontal="right" vertical="center"/>
    </xf>
    <xf numFmtId="0" fontId="61" fillId="0" borderId="0" xfId="210" applyAlignment="1">
      <alignment horizontal="center"/>
    </xf>
    <xf numFmtId="0" fontId="61" fillId="0" borderId="18" xfId="210" applyBorder="1" applyAlignment="1">
      <alignment horizontal="center" wrapText="1"/>
    </xf>
    <xf numFmtId="4" fontId="61" fillId="37" borderId="39" xfId="210" applyNumberFormat="1" applyFill="1" applyBorder="1" applyAlignment="1">
      <alignment horizontal="center" vertical="center"/>
    </xf>
    <xf numFmtId="4" fontId="61" fillId="37" borderId="14" xfId="210" applyNumberFormat="1" applyFill="1" applyBorder="1" applyAlignment="1">
      <alignment horizontal="center" vertical="center"/>
    </xf>
    <xf numFmtId="0" fontId="62" fillId="0" borderId="11" xfId="210" applyFont="1" applyBorder="1" applyAlignment="1">
      <alignment horizontal="right"/>
    </xf>
    <xf numFmtId="0" fontId="62" fillId="0" borderId="12" xfId="210" applyFont="1" applyBorder="1" applyAlignment="1">
      <alignment horizontal="right"/>
    </xf>
    <xf numFmtId="0" fontId="62" fillId="0" borderId="13" xfId="210" applyFont="1" applyBorder="1" applyAlignment="1">
      <alignment horizontal="right"/>
    </xf>
    <xf numFmtId="0" fontId="62" fillId="0" borderId="18" xfId="210" applyFont="1" applyBorder="1" applyAlignment="1">
      <alignment horizontal="left"/>
    </xf>
    <xf numFmtId="0" fontId="62" fillId="0" borderId="18" xfId="210" applyFont="1" applyBorder="1" applyAlignment="1">
      <alignment horizontal="center" wrapText="1"/>
    </xf>
    <xf numFmtId="0" fontId="62" fillId="0" borderId="18" xfId="210" applyFont="1" applyBorder="1" applyAlignment="1">
      <alignment horizontal="center"/>
    </xf>
  </cellXfs>
  <cellStyles count="212">
    <cellStyle name="_MAGNA PN, CENA-060331" xfId="3"/>
    <cellStyle name="_PN Cena-PLUS-strukt.inv-060417-pracovní" xfId="4"/>
    <cellStyle name="_Rozdílový výkaz + DOD č.1 - HK TERMINÁL -  070302" xfId="5"/>
    <cellStyle name="_Rozdílový výkaz PN + DOD č.1,2 - HK TERMINÁL -  070319" xfId="6"/>
    <cellStyle name="_Rozdílový výkaz PN + DOD č.1,2,3 - HK TERMINÁL -  070320" xfId="7"/>
    <cellStyle name="_Smluvní rozpočet - HK terminál -  sleva 060905" xfId="8"/>
    <cellStyle name="20 % – Zvýraznění1" xfId="9"/>
    <cellStyle name="20 % – Zvýraznění2" xfId="10"/>
    <cellStyle name="20 % – Zvýraznění3" xfId="11"/>
    <cellStyle name="20 % – Zvýraznění4" xfId="12"/>
    <cellStyle name="20 % – Zvýraznění5" xfId="13"/>
    <cellStyle name="20 % – Zvýraznění6" xfId="14"/>
    <cellStyle name="20 % - zvýraznenie1" xfId="15"/>
    <cellStyle name="20 % - zvýraznenie2" xfId="16"/>
    <cellStyle name="20 % - zvýraznenie3" xfId="17"/>
    <cellStyle name="20 % - zvýraznenie4" xfId="18"/>
    <cellStyle name="20 % - zvýraznenie5" xfId="19"/>
    <cellStyle name="20 % - zvýraznenie6" xfId="20"/>
    <cellStyle name="20% - Accent1" xfId="21"/>
    <cellStyle name="20% - Accent1 2" xfId="22"/>
    <cellStyle name="20% - Accent2" xfId="23"/>
    <cellStyle name="20% - Accent2 2" xfId="24"/>
    <cellStyle name="20% - Accent3" xfId="25"/>
    <cellStyle name="20% - Accent3 2" xfId="26"/>
    <cellStyle name="20% - Accent4" xfId="27"/>
    <cellStyle name="20% - Accent4 2" xfId="28"/>
    <cellStyle name="20% - Accent5" xfId="29"/>
    <cellStyle name="20% - Accent5 2" xfId="30"/>
    <cellStyle name="20% - Accent6" xfId="31"/>
    <cellStyle name="20% - Accent6 2" xfId="32"/>
    <cellStyle name="20% - Akzent1" xfId="33"/>
    <cellStyle name="20% - Akzent2" xfId="34"/>
    <cellStyle name="20% - Akzent3" xfId="35"/>
    <cellStyle name="20% - Akzent4" xfId="36"/>
    <cellStyle name="20% - Akzent5" xfId="37"/>
    <cellStyle name="20% - Akzent6" xfId="38"/>
    <cellStyle name="40 % – Zvýraznění1" xfId="39"/>
    <cellStyle name="40 % – Zvýraznění2" xfId="40"/>
    <cellStyle name="40 % – Zvýraznění3" xfId="41"/>
    <cellStyle name="40 % – Zvýraznění4" xfId="42"/>
    <cellStyle name="40 % – Zvýraznění5" xfId="43"/>
    <cellStyle name="40 % – Zvýraznění6" xfId="44"/>
    <cellStyle name="40 % - zvýraznenie1" xfId="45"/>
    <cellStyle name="40 % - zvýraznenie2" xfId="46"/>
    <cellStyle name="40 % - zvýraznenie3" xfId="47"/>
    <cellStyle name="40 % - zvýraznenie4" xfId="48"/>
    <cellStyle name="40 % - zvýraznenie5" xfId="49"/>
    <cellStyle name="40 % - zvýraznenie6" xfId="50"/>
    <cellStyle name="40% - Accent1" xfId="51"/>
    <cellStyle name="40% - Accent1 2" xfId="52"/>
    <cellStyle name="40% - Accent2" xfId="53"/>
    <cellStyle name="40% - Accent2 2" xfId="54"/>
    <cellStyle name="40% - Accent3" xfId="55"/>
    <cellStyle name="40% - Accent3 2" xfId="56"/>
    <cellStyle name="40% - Accent4" xfId="57"/>
    <cellStyle name="40% - Accent4 2" xfId="58"/>
    <cellStyle name="40% - Accent5" xfId="59"/>
    <cellStyle name="40% - Accent5 2" xfId="60"/>
    <cellStyle name="40% - Accent6" xfId="61"/>
    <cellStyle name="40% - Accent6 2" xfId="62"/>
    <cellStyle name="40% - Akzent1" xfId="63"/>
    <cellStyle name="40% - Akzent2" xfId="64"/>
    <cellStyle name="40% - Akzent3" xfId="65"/>
    <cellStyle name="40% - Akzent4" xfId="66"/>
    <cellStyle name="40% - Akzent5" xfId="67"/>
    <cellStyle name="40% - Akzent6" xfId="68"/>
    <cellStyle name="60 % – Zvýraznění1" xfId="69"/>
    <cellStyle name="60 % – Zvýraznění2" xfId="70"/>
    <cellStyle name="60 % – Zvýraznění3" xfId="71"/>
    <cellStyle name="60 % – Zvýraznění4" xfId="72"/>
    <cellStyle name="60 % – Zvýraznění5" xfId="73"/>
    <cellStyle name="60 % – Zvýraznění6" xfId="74"/>
    <cellStyle name="60 % - zvýraznenie1" xfId="75"/>
    <cellStyle name="60 % - zvýraznenie2" xfId="76"/>
    <cellStyle name="60 % - zvýraznenie3" xfId="77"/>
    <cellStyle name="60 % - zvýraznenie4" xfId="78"/>
    <cellStyle name="60 % - zvýraznenie5" xfId="79"/>
    <cellStyle name="60 % - zvýraznenie6" xfId="80"/>
    <cellStyle name="60% - Accent1" xfId="81"/>
    <cellStyle name="60% - Accent1 2" xfId="82"/>
    <cellStyle name="60% - Accent2" xfId="83"/>
    <cellStyle name="60% - Accent2 2" xfId="84"/>
    <cellStyle name="60% - Accent3" xfId="85"/>
    <cellStyle name="60% - Accent3 2" xfId="86"/>
    <cellStyle name="60% - Accent4" xfId="87"/>
    <cellStyle name="60% - Accent4 2" xfId="88"/>
    <cellStyle name="60% - Accent5" xfId="89"/>
    <cellStyle name="60% - Accent5 2" xfId="90"/>
    <cellStyle name="60% - Accent6" xfId="91"/>
    <cellStyle name="60% - Accent6 2" xfId="92"/>
    <cellStyle name="60% - Akzent1" xfId="93"/>
    <cellStyle name="60% - Akzent2" xfId="94"/>
    <cellStyle name="60% - Akzent3" xfId="95"/>
    <cellStyle name="60% - Akzent4" xfId="96"/>
    <cellStyle name="60% - Akzent5" xfId="97"/>
    <cellStyle name="60% - Akzent6" xfId="98"/>
    <cellStyle name="Accent1" xfId="99"/>
    <cellStyle name="Accent1 2" xfId="100"/>
    <cellStyle name="Accent2" xfId="101"/>
    <cellStyle name="Accent2 2" xfId="102"/>
    <cellStyle name="Accent3" xfId="103"/>
    <cellStyle name="Accent3 2" xfId="104"/>
    <cellStyle name="Accent4" xfId="105"/>
    <cellStyle name="Accent4 2" xfId="106"/>
    <cellStyle name="Accent5" xfId="107"/>
    <cellStyle name="Accent5 2" xfId="108"/>
    <cellStyle name="Accent6" xfId="109"/>
    <cellStyle name="Accent6 2" xfId="110"/>
    <cellStyle name="Bad" xfId="111"/>
    <cellStyle name="Bad 2" xfId="112"/>
    <cellStyle name="Calculation" xfId="113"/>
    <cellStyle name="Calculation 2" xfId="114"/>
    <cellStyle name="Celkem" xfId="115"/>
    <cellStyle name="Check Cell" xfId="116"/>
    <cellStyle name="Check Cell 2" xfId="117"/>
    <cellStyle name="Chybně" xfId="118"/>
    <cellStyle name="Dobrá" xfId="119"/>
    <cellStyle name="Euro" xfId="120"/>
    <cellStyle name="Euro 2" xfId="121"/>
    <cellStyle name="Explanatory Text" xfId="122"/>
    <cellStyle name="Explanatory Text 2" xfId="123"/>
    <cellStyle name="Good" xfId="124"/>
    <cellStyle name="Good 2" xfId="125"/>
    <cellStyle name="Heading 1" xfId="126"/>
    <cellStyle name="Heading 1 2" xfId="127"/>
    <cellStyle name="Heading 2" xfId="128"/>
    <cellStyle name="Heading 2 2" xfId="129"/>
    <cellStyle name="Heading 3" xfId="130"/>
    <cellStyle name="Heading 3 2" xfId="131"/>
    <cellStyle name="Heading 4" xfId="132"/>
    <cellStyle name="Heading 4 2" xfId="133"/>
    <cellStyle name="Input" xfId="134"/>
    <cellStyle name="Input 2" xfId="135"/>
    <cellStyle name="Kontrolná bunka" xfId="136"/>
    <cellStyle name="Kontrolní buňka" xfId="137"/>
    <cellStyle name="Kopf" xfId="138"/>
    <cellStyle name="Kopf - Formatvorlage1" xfId="139"/>
    <cellStyle name="lehký dolní okraj" xfId="140"/>
    <cellStyle name="Linked Cell" xfId="141"/>
    <cellStyle name="Linked Cell 2" xfId="142"/>
    <cellStyle name="Nadpis 1" xfId="143"/>
    <cellStyle name="Nadpis 2" xfId="144"/>
    <cellStyle name="Nadpis 3" xfId="145"/>
    <cellStyle name="Nadpis 4" xfId="146"/>
    <cellStyle name="Název" xfId="147"/>
    <cellStyle name="Neutral" xfId="148"/>
    <cellStyle name="Neutrálna" xfId="149"/>
    <cellStyle name="Neutrální" xfId="150"/>
    <cellStyle name="Normal" xfId="0" builtinId="0"/>
    <cellStyle name="Normal 2" xfId="1"/>
    <cellStyle name="Normal 2 2" xfId="2"/>
    <cellStyle name="Normalan 2" xfId="210"/>
    <cellStyle name="Normalan_Leto" xfId="209"/>
    <cellStyle name="normálne_Rozpočet na SORO" xfId="151"/>
    <cellStyle name="normální_LVExportImport_1" xfId="152"/>
    <cellStyle name="Normalny_Arkusz1" xfId="153"/>
    <cellStyle name="Note" xfId="154"/>
    <cellStyle name="Output" xfId="155"/>
    <cellStyle name="Output 2" xfId="156"/>
    <cellStyle name="Poznámka" xfId="157"/>
    <cellStyle name="Prepojená bunka" xfId="158"/>
    <cellStyle name="Propojená buňka" xfId="159"/>
    <cellStyle name="Spolu" xfId="160"/>
    <cellStyle name="Správně" xfId="161"/>
    <cellStyle name="Standa - Formatvorlage2" xfId="162"/>
    <cellStyle name="Standa - Formatvorlage3" xfId="163"/>
    <cellStyle name="Standa - Formatvorlage4" xfId="164"/>
    <cellStyle name="Standa - Formatvorlage5" xfId="165"/>
    <cellStyle name="Standa - Formatvorlage6" xfId="166"/>
    <cellStyle name="Standa - Formatvorlage7" xfId="167"/>
    <cellStyle name="Standard 2" xfId="168"/>
    <cellStyle name="Standard 2 2" xfId="169"/>
    <cellStyle name="Standard 3" xfId="170"/>
    <cellStyle name="Standard 4" xfId="171"/>
    <cellStyle name="Standard 4 2" xfId="172"/>
    <cellStyle name="Standard 4 3" xfId="173"/>
    <cellStyle name="Standard 4_1_2" xfId="208"/>
    <cellStyle name="Standard 5" xfId="174"/>
    <cellStyle name="Stil 1" xfId="175"/>
    <cellStyle name="Styl 1" xfId="176"/>
    <cellStyle name="Summe - Formatvorlage8" xfId="177"/>
    <cellStyle name="Text upozornění" xfId="178"/>
    <cellStyle name="Text upozornenia" xfId="179"/>
    <cellStyle name="Title" xfId="180"/>
    <cellStyle name="Title 2" xfId="181"/>
    <cellStyle name="Titul" xfId="182"/>
    <cellStyle name="Total" xfId="183"/>
    <cellStyle name="Total 2" xfId="184"/>
    <cellStyle name="Undefiniert" xfId="185"/>
    <cellStyle name="Vstup" xfId="186"/>
    <cellStyle name="Výpočet" xfId="187"/>
    <cellStyle name="Výstup" xfId="188"/>
    <cellStyle name="Vysvětlující text" xfId="189"/>
    <cellStyle name="Vysvetľujúci text" xfId="190"/>
    <cellStyle name="Währung 2" xfId="191"/>
    <cellStyle name="Warning Text" xfId="192"/>
    <cellStyle name="Warning Text 2" xfId="193"/>
    <cellStyle name="Z1" xfId="194"/>
    <cellStyle name="Zarez 2" xfId="211"/>
    <cellStyle name="Zlá" xfId="195"/>
    <cellStyle name="Zvýraznění 1" xfId="196"/>
    <cellStyle name="Zvýraznění 2" xfId="197"/>
    <cellStyle name="Zvýraznění 3" xfId="198"/>
    <cellStyle name="Zvýraznění 4" xfId="199"/>
    <cellStyle name="Zvýraznění 5" xfId="200"/>
    <cellStyle name="Zvýraznění 6" xfId="201"/>
    <cellStyle name="Zvýraznenie1" xfId="202"/>
    <cellStyle name="Zvýraznenie2" xfId="203"/>
    <cellStyle name="Zvýraznenie3" xfId="204"/>
    <cellStyle name="Zvýraznenie4" xfId="205"/>
    <cellStyle name="Zvýraznenie5" xfId="206"/>
    <cellStyle name="Zvýraznenie6" xfId="20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V4">
    <tabColor theme="7" tint="0.39997558519241921"/>
    <pageSetUpPr fitToPage="1"/>
  </sheetPr>
  <dimension ref="A1:AM65"/>
  <sheetViews>
    <sheetView topLeftCell="C1" workbookViewId="0">
      <selection activeCell="G8" sqref="G8"/>
    </sheetView>
  </sheetViews>
  <sheetFormatPr defaultColWidth="9.140625" defaultRowHeight="12.75" outlineLevelRow="1"/>
  <cols>
    <col min="1" max="1" width="34.7109375" style="19" hidden="1" customWidth="1"/>
    <col min="2" max="2" width="41" style="19" hidden="1" customWidth="1"/>
    <col min="3" max="3" width="10.28515625" style="39" customWidth="1"/>
    <col min="4" max="4" width="44.7109375" style="20" customWidth="1"/>
    <col min="5" max="5" width="5.85546875" style="39" customWidth="1"/>
    <col min="6" max="6" width="13.140625" style="21" bestFit="1" customWidth="1"/>
    <col min="7" max="7" width="12.7109375" style="22" customWidth="1"/>
    <col min="8" max="8" width="14.42578125" style="23" customWidth="1"/>
    <col min="9" max="39" width="9.140625" style="24"/>
    <col min="40" max="16384" width="9.140625" style="25"/>
  </cols>
  <sheetData>
    <row r="1" spans="1:39" s="3" customFormat="1">
      <c r="A1" s="180" t="s">
        <v>0</v>
      </c>
      <c r="B1" s="4" t="s">
        <v>24</v>
      </c>
      <c r="C1" s="40"/>
      <c r="D1" s="180"/>
      <c r="E1" s="36"/>
      <c r="F1" s="32"/>
      <c r="G1" s="2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s="3" customFormat="1" ht="15">
      <c r="A2" s="180" t="s">
        <v>1</v>
      </c>
      <c r="B2" s="4" t="s">
        <v>25</v>
      </c>
      <c r="C2" s="40"/>
      <c r="D2" s="176" t="s">
        <v>148</v>
      </c>
      <c r="E2" s="191"/>
      <c r="F2" s="192"/>
      <c r="G2" s="193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s="3" customFormat="1">
      <c r="A3" s="180" t="s">
        <v>2</v>
      </c>
      <c r="B3" s="4" t="s">
        <v>26</v>
      </c>
      <c r="C3" s="40"/>
      <c r="D3" s="180"/>
      <c r="E3" s="36"/>
      <c r="F3" s="32"/>
      <c r="G3" s="2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s="3" customFormat="1">
      <c r="A4" s="180" t="s">
        <v>4</v>
      </c>
      <c r="B4" s="4" t="s">
        <v>5</v>
      </c>
      <c r="C4" s="41"/>
      <c r="D4" s="179"/>
      <c r="E4" s="36"/>
      <c r="F4" s="32"/>
      <c r="G4" s="30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s="7" customFormat="1" ht="36.75" customHeight="1">
      <c r="A5" s="5" t="s">
        <v>6</v>
      </c>
      <c r="B5" s="5" t="s">
        <v>7</v>
      </c>
      <c r="C5" s="44" t="s">
        <v>71</v>
      </c>
      <c r="D5" s="44" t="s">
        <v>72</v>
      </c>
      <c r="E5" s="45" t="s">
        <v>104</v>
      </c>
      <c r="F5" s="46" t="s">
        <v>73</v>
      </c>
      <c r="G5" s="47" t="s">
        <v>74</v>
      </c>
      <c r="H5" s="48" t="s">
        <v>75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39" s="10" customFormat="1" ht="20.100000000000001" customHeight="1">
      <c r="A6" s="8" t="s">
        <v>25</v>
      </c>
      <c r="B6" s="49" t="s">
        <v>26</v>
      </c>
      <c r="C6" s="73"/>
      <c r="D6" s="74" t="s">
        <v>26</v>
      </c>
      <c r="E6" s="56"/>
      <c r="F6" s="57"/>
      <c r="G6" s="58"/>
      <c r="H6" s="59"/>
    </row>
    <row r="7" spans="1:39" s="10" customFormat="1" ht="20.100000000000001" customHeight="1">
      <c r="A7" s="11" t="s">
        <v>25</v>
      </c>
      <c r="B7" s="50" t="s">
        <v>26</v>
      </c>
      <c r="C7" s="75" t="s">
        <v>76</v>
      </c>
      <c r="D7" s="76" t="s">
        <v>27</v>
      </c>
      <c r="E7" s="60"/>
      <c r="F7" s="61"/>
      <c r="G7" s="62"/>
      <c r="H7" s="63"/>
    </row>
    <row r="8" spans="1:39" s="10" customFormat="1" outlineLevel="1">
      <c r="A8" s="12" t="s">
        <v>25</v>
      </c>
      <c r="B8" s="51" t="s">
        <v>26</v>
      </c>
      <c r="C8" s="187" t="s">
        <v>77</v>
      </c>
      <c r="D8" s="65" t="s">
        <v>28</v>
      </c>
      <c r="E8" s="66" t="s">
        <v>29</v>
      </c>
      <c r="F8" s="68">
        <v>500</v>
      </c>
      <c r="G8" s="69"/>
      <c r="H8" s="70">
        <f t="shared" ref="H8:H35" si="0">ROUND((F8*G8),2)</f>
        <v>0</v>
      </c>
    </row>
    <row r="9" spans="1:39" s="10" customFormat="1" outlineLevel="1">
      <c r="A9" s="12" t="s">
        <v>25</v>
      </c>
      <c r="B9" s="51" t="s">
        <v>26</v>
      </c>
      <c r="C9" s="187" t="s">
        <v>78</v>
      </c>
      <c r="D9" s="65" t="s">
        <v>66</v>
      </c>
      <c r="E9" s="66" t="s">
        <v>30</v>
      </c>
      <c r="F9" s="68">
        <v>50000</v>
      </c>
      <c r="G9" s="69"/>
      <c r="H9" s="70">
        <f t="shared" si="0"/>
        <v>0</v>
      </c>
    </row>
    <row r="10" spans="1:39" s="10" customFormat="1" ht="25.5" hidden="1" outlineLevel="1">
      <c r="A10" s="12" t="s">
        <v>25</v>
      </c>
      <c r="B10" s="51" t="s">
        <v>26</v>
      </c>
      <c r="C10" s="188" t="s">
        <v>31</v>
      </c>
      <c r="D10" s="65" t="s">
        <v>32</v>
      </c>
      <c r="E10" s="66" t="s">
        <v>33</v>
      </c>
      <c r="F10" s="68">
        <v>0</v>
      </c>
      <c r="G10" s="69"/>
      <c r="H10" s="70">
        <f t="shared" si="0"/>
        <v>0</v>
      </c>
    </row>
    <row r="11" spans="1:39" s="10" customFormat="1" ht="38.25" outlineLevel="1">
      <c r="A11" s="12" t="s">
        <v>25</v>
      </c>
      <c r="B11" s="51" t="s">
        <v>26</v>
      </c>
      <c r="C11" s="187" t="s">
        <v>79</v>
      </c>
      <c r="D11" s="65" t="s">
        <v>34</v>
      </c>
      <c r="E11" s="66" t="s">
        <v>33</v>
      </c>
      <c r="F11" s="68">
        <v>220</v>
      </c>
      <c r="G11" s="69"/>
      <c r="H11" s="70">
        <f t="shared" si="0"/>
        <v>0</v>
      </c>
    </row>
    <row r="12" spans="1:39" s="10" customFormat="1" ht="25.5" outlineLevel="1">
      <c r="A12" s="12" t="s">
        <v>25</v>
      </c>
      <c r="B12" s="51" t="s">
        <v>26</v>
      </c>
      <c r="C12" s="187" t="s">
        <v>80</v>
      </c>
      <c r="D12" s="65" t="s">
        <v>35</v>
      </c>
      <c r="E12" s="66" t="s">
        <v>33</v>
      </c>
      <c r="F12" s="68">
        <v>100</v>
      </c>
      <c r="G12" s="69"/>
      <c r="H12" s="70">
        <f t="shared" si="0"/>
        <v>0</v>
      </c>
    </row>
    <row r="13" spans="1:39" s="10" customFormat="1" ht="25.5" outlineLevel="1">
      <c r="A13" s="12" t="s">
        <v>25</v>
      </c>
      <c r="B13" s="51" t="s">
        <v>26</v>
      </c>
      <c r="C13" s="187" t="s">
        <v>81</v>
      </c>
      <c r="D13" s="65" t="s">
        <v>67</v>
      </c>
      <c r="E13" s="66" t="s">
        <v>33</v>
      </c>
      <c r="F13" s="68">
        <v>350</v>
      </c>
      <c r="G13" s="69"/>
      <c r="H13" s="70">
        <f t="shared" si="0"/>
        <v>0</v>
      </c>
    </row>
    <row r="14" spans="1:39" s="10" customFormat="1" ht="25.5" outlineLevel="1">
      <c r="A14" s="12" t="s">
        <v>25</v>
      </c>
      <c r="B14" s="51" t="s">
        <v>26</v>
      </c>
      <c r="C14" s="187" t="s">
        <v>82</v>
      </c>
      <c r="D14" s="72" t="s">
        <v>36</v>
      </c>
      <c r="E14" s="66" t="s">
        <v>30</v>
      </c>
      <c r="F14" s="68">
        <v>2000</v>
      </c>
      <c r="G14" s="69"/>
      <c r="H14" s="70">
        <f t="shared" si="0"/>
        <v>0</v>
      </c>
    </row>
    <row r="15" spans="1:39" s="10" customFormat="1" ht="25.5" hidden="1" outlineLevel="1">
      <c r="A15" s="12" t="s">
        <v>25</v>
      </c>
      <c r="B15" s="51" t="s">
        <v>26</v>
      </c>
      <c r="C15" s="187" t="s">
        <v>83</v>
      </c>
      <c r="D15" s="65" t="s">
        <v>37</v>
      </c>
      <c r="E15" s="66" t="s">
        <v>33</v>
      </c>
      <c r="F15" s="68">
        <v>0</v>
      </c>
      <c r="G15" s="69"/>
      <c r="H15" s="70">
        <f t="shared" si="0"/>
        <v>0</v>
      </c>
    </row>
    <row r="16" spans="1:39" s="10" customFormat="1" ht="25.5" outlineLevel="1">
      <c r="A16" s="12" t="s">
        <v>25</v>
      </c>
      <c r="B16" s="51" t="s">
        <v>26</v>
      </c>
      <c r="C16" s="187" t="s">
        <v>83</v>
      </c>
      <c r="D16" s="65" t="s">
        <v>38</v>
      </c>
      <c r="E16" s="66" t="s">
        <v>33</v>
      </c>
      <c r="F16" s="68">
        <v>950</v>
      </c>
      <c r="G16" s="69"/>
      <c r="H16" s="70">
        <f t="shared" si="0"/>
        <v>0</v>
      </c>
    </row>
    <row r="17" spans="1:8" s="10" customFormat="1" ht="25.5" outlineLevel="1">
      <c r="A17" s="12" t="s">
        <v>25</v>
      </c>
      <c r="B17" s="51" t="s">
        <v>26</v>
      </c>
      <c r="C17" s="187" t="s">
        <v>84</v>
      </c>
      <c r="D17" s="65" t="s">
        <v>39</v>
      </c>
      <c r="E17" s="66" t="s">
        <v>33</v>
      </c>
      <c r="F17" s="68">
        <v>50</v>
      </c>
      <c r="G17" s="69"/>
      <c r="H17" s="70">
        <f t="shared" si="0"/>
        <v>0</v>
      </c>
    </row>
    <row r="18" spans="1:8" s="10" customFormat="1" ht="25.5" outlineLevel="1">
      <c r="A18" s="12" t="s">
        <v>25</v>
      </c>
      <c r="B18" s="51" t="s">
        <v>26</v>
      </c>
      <c r="C18" s="187" t="s">
        <v>85</v>
      </c>
      <c r="D18" s="65" t="s">
        <v>40</v>
      </c>
      <c r="E18" s="66" t="s">
        <v>29</v>
      </c>
      <c r="F18" s="68">
        <v>100</v>
      </c>
      <c r="G18" s="69"/>
      <c r="H18" s="70">
        <f t="shared" si="0"/>
        <v>0</v>
      </c>
    </row>
    <row r="19" spans="1:8" s="10" customFormat="1" ht="38.25" outlineLevel="1">
      <c r="A19" s="12" t="s">
        <v>25</v>
      </c>
      <c r="B19" s="51" t="s">
        <v>26</v>
      </c>
      <c r="C19" s="187" t="s">
        <v>86</v>
      </c>
      <c r="D19" s="65" t="s">
        <v>41</v>
      </c>
      <c r="E19" s="66" t="s">
        <v>29</v>
      </c>
      <c r="F19" s="68">
        <v>750</v>
      </c>
      <c r="G19" s="69"/>
      <c r="H19" s="70">
        <f t="shared" si="0"/>
        <v>0</v>
      </c>
    </row>
    <row r="20" spans="1:8" s="10" customFormat="1" ht="38.25" outlineLevel="1">
      <c r="A20" s="12" t="s">
        <v>25</v>
      </c>
      <c r="B20" s="51" t="s">
        <v>26</v>
      </c>
      <c r="C20" s="187" t="s">
        <v>87</v>
      </c>
      <c r="D20" s="65" t="s">
        <v>42</v>
      </c>
      <c r="E20" s="66" t="s">
        <v>29</v>
      </c>
      <c r="F20" s="68">
        <v>200</v>
      </c>
      <c r="G20" s="69"/>
      <c r="H20" s="70">
        <f t="shared" si="0"/>
        <v>0</v>
      </c>
    </row>
    <row r="21" spans="1:8" s="10" customFormat="1" ht="38.25" outlineLevel="1">
      <c r="A21" s="12" t="s">
        <v>25</v>
      </c>
      <c r="B21" s="51" t="s">
        <v>26</v>
      </c>
      <c r="C21" s="187" t="s">
        <v>88</v>
      </c>
      <c r="D21" s="65" t="s">
        <v>43</v>
      </c>
      <c r="E21" s="66" t="s">
        <v>29</v>
      </c>
      <c r="F21" s="68">
        <v>50</v>
      </c>
      <c r="G21" s="69"/>
      <c r="H21" s="70">
        <f t="shared" si="0"/>
        <v>0</v>
      </c>
    </row>
    <row r="22" spans="1:8" s="10" customFormat="1" ht="38.25" hidden="1" outlineLevel="1">
      <c r="A22" s="12" t="s">
        <v>25</v>
      </c>
      <c r="B22" s="51" t="s">
        <v>26</v>
      </c>
      <c r="C22" s="187" t="s">
        <v>89</v>
      </c>
      <c r="D22" s="65" t="s">
        <v>44</v>
      </c>
      <c r="E22" s="66" t="s">
        <v>29</v>
      </c>
      <c r="F22" s="68">
        <v>0</v>
      </c>
      <c r="G22" s="69"/>
      <c r="H22" s="70">
        <f t="shared" si="0"/>
        <v>0</v>
      </c>
    </row>
    <row r="23" spans="1:8" s="10" customFormat="1" ht="25.5" outlineLevel="1">
      <c r="A23" s="12" t="s">
        <v>25</v>
      </c>
      <c r="B23" s="51" t="s">
        <v>26</v>
      </c>
      <c r="C23" s="187" t="s">
        <v>89</v>
      </c>
      <c r="D23" s="65" t="s">
        <v>45</v>
      </c>
      <c r="E23" s="66" t="s">
        <v>30</v>
      </c>
      <c r="F23" s="68">
        <v>200</v>
      </c>
      <c r="G23" s="69"/>
      <c r="H23" s="70">
        <f t="shared" si="0"/>
        <v>0</v>
      </c>
    </row>
    <row r="24" spans="1:8" s="10" customFormat="1" ht="51" outlineLevel="1">
      <c r="A24" s="12" t="s">
        <v>25</v>
      </c>
      <c r="B24" s="51" t="s">
        <v>26</v>
      </c>
      <c r="C24" s="187" t="s">
        <v>90</v>
      </c>
      <c r="D24" s="65" t="s">
        <v>46</v>
      </c>
      <c r="E24" s="66" t="s">
        <v>30</v>
      </c>
      <c r="F24" s="68">
        <v>200</v>
      </c>
      <c r="G24" s="69"/>
      <c r="H24" s="70">
        <f t="shared" si="0"/>
        <v>0</v>
      </c>
    </row>
    <row r="25" spans="1:8" s="10" customFormat="1" ht="63.75" outlineLevel="1">
      <c r="A25" s="12" t="s">
        <v>25</v>
      </c>
      <c r="B25" s="51" t="s">
        <v>26</v>
      </c>
      <c r="C25" s="187" t="s">
        <v>91</v>
      </c>
      <c r="D25" s="65" t="s">
        <v>47</v>
      </c>
      <c r="E25" s="66" t="s">
        <v>30</v>
      </c>
      <c r="F25" s="68">
        <v>550</v>
      </c>
      <c r="G25" s="69"/>
      <c r="H25" s="70">
        <f t="shared" si="0"/>
        <v>0</v>
      </c>
    </row>
    <row r="26" spans="1:8" s="10" customFormat="1" ht="63.75" outlineLevel="1">
      <c r="A26" s="12" t="s">
        <v>25</v>
      </c>
      <c r="B26" s="51" t="s">
        <v>26</v>
      </c>
      <c r="C26" s="187" t="s">
        <v>92</v>
      </c>
      <c r="D26" s="65" t="s">
        <v>48</v>
      </c>
      <c r="E26" s="66" t="s">
        <v>33</v>
      </c>
      <c r="F26" s="68">
        <v>5</v>
      </c>
      <c r="G26" s="69"/>
      <c r="H26" s="70">
        <f t="shared" si="0"/>
        <v>0</v>
      </c>
    </row>
    <row r="27" spans="1:8" s="10" customFormat="1" ht="25.5" outlineLevel="1">
      <c r="A27" s="12" t="s">
        <v>25</v>
      </c>
      <c r="B27" s="51" t="s">
        <v>26</v>
      </c>
      <c r="C27" s="187" t="s">
        <v>93</v>
      </c>
      <c r="D27" s="65" t="s">
        <v>68</v>
      </c>
      <c r="E27" s="66" t="s">
        <v>20</v>
      </c>
      <c r="F27" s="68">
        <v>1000</v>
      </c>
      <c r="G27" s="69"/>
      <c r="H27" s="70">
        <f t="shared" si="0"/>
        <v>0</v>
      </c>
    </row>
    <row r="28" spans="1:8" s="10" customFormat="1" ht="25.5" outlineLevel="1">
      <c r="A28" s="12" t="s">
        <v>25</v>
      </c>
      <c r="B28" s="51" t="s">
        <v>26</v>
      </c>
      <c r="C28" s="187" t="s">
        <v>94</v>
      </c>
      <c r="D28" s="65" t="s">
        <v>69</v>
      </c>
      <c r="E28" s="66" t="s">
        <v>20</v>
      </c>
      <c r="F28" s="68">
        <v>1700</v>
      </c>
      <c r="G28" s="69"/>
      <c r="H28" s="70">
        <f t="shared" si="0"/>
        <v>0</v>
      </c>
    </row>
    <row r="29" spans="1:8" s="10" customFormat="1" ht="25.5" hidden="1" outlineLevel="1">
      <c r="A29" s="12" t="s">
        <v>25</v>
      </c>
      <c r="B29" s="51" t="s">
        <v>26</v>
      </c>
      <c r="C29" s="187" t="s">
        <v>95</v>
      </c>
      <c r="D29" s="65" t="s">
        <v>70</v>
      </c>
      <c r="E29" s="66" t="s">
        <v>20</v>
      </c>
      <c r="F29" s="68">
        <v>0</v>
      </c>
      <c r="G29" s="69"/>
      <c r="H29" s="70">
        <f t="shared" si="0"/>
        <v>0</v>
      </c>
    </row>
    <row r="30" spans="1:8" s="10" customFormat="1" ht="25.5" outlineLevel="1">
      <c r="A30" s="12" t="s">
        <v>25</v>
      </c>
      <c r="B30" s="51" t="s">
        <v>26</v>
      </c>
      <c r="C30" s="187" t="s">
        <v>96</v>
      </c>
      <c r="D30" s="65" t="s">
        <v>49</v>
      </c>
      <c r="E30" s="66" t="s">
        <v>20</v>
      </c>
      <c r="F30" s="68">
        <v>2400</v>
      </c>
      <c r="G30" s="69"/>
      <c r="H30" s="70">
        <f t="shared" si="0"/>
        <v>0</v>
      </c>
    </row>
    <row r="31" spans="1:8" s="10" customFormat="1" ht="25.5" outlineLevel="1">
      <c r="A31" s="12" t="s">
        <v>25</v>
      </c>
      <c r="B31" s="51" t="s">
        <v>26</v>
      </c>
      <c r="C31" s="187" t="s">
        <v>97</v>
      </c>
      <c r="D31" s="65" t="s">
        <v>50</v>
      </c>
      <c r="E31" s="66" t="s">
        <v>51</v>
      </c>
      <c r="F31" s="68">
        <v>30</v>
      </c>
      <c r="G31" s="69"/>
      <c r="H31" s="70">
        <f t="shared" si="0"/>
        <v>0</v>
      </c>
    </row>
    <row r="32" spans="1:8" s="10" customFormat="1" ht="25.5" outlineLevel="1">
      <c r="A32" s="12" t="s">
        <v>25</v>
      </c>
      <c r="B32" s="51" t="s">
        <v>26</v>
      </c>
      <c r="C32" s="187" t="s">
        <v>98</v>
      </c>
      <c r="D32" s="65" t="s">
        <v>52</v>
      </c>
      <c r="E32" s="66" t="s">
        <v>51</v>
      </c>
      <c r="F32" s="68">
        <v>10</v>
      </c>
      <c r="G32" s="69"/>
      <c r="H32" s="70">
        <f t="shared" si="0"/>
        <v>0</v>
      </c>
    </row>
    <row r="33" spans="1:8" s="10" customFormat="1" ht="25.5" outlineLevel="1">
      <c r="A33" s="13" t="s">
        <v>25</v>
      </c>
      <c r="B33" s="52" t="s">
        <v>26</v>
      </c>
      <c r="C33" s="189" t="s">
        <v>99</v>
      </c>
      <c r="D33" s="65" t="s">
        <v>53</v>
      </c>
      <c r="E33" s="66" t="s">
        <v>51</v>
      </c>
      <c r="F33" s="68">
        <v>10</v>
      </c>
      <c r="G33" s="69"/>
      <c r="H33" s="70">
        <f t="shared" si="0"/>
        <v>0</v>
      </c>
    </row>
    <row r="34" spans="1:8" s="10" customFormat="1" ht="51" outlineLevel="1">
      <c r="A34" s="184"/>
      <c r="B34" s="185"/>
      <c r="C34" s="187" t="s">
        <v>144</v>
      </c>
      <c r="D34" s="35" t="s">
        <v>146</v>
      </c>
      <c r="E34" s="64" t="s">
        <v>29</v>
      </c>
      <c r="F34" s="68">
        <v>20</v>
      </c>
      <c r="G34" s="69"/>
      <c r="H34" s="70">
        <f t="shared" si="0"/>
        <v>0</v>
      </c>
    </row>
    <row r="35" spans="1:8" s="10" customFormat="1" ht="51" outlineLevel="1">
      <c r="A35" s="184"/>
      <c r="B35" s="185"/>
      <c r="C35" s="190" t="s">
        <v>145</v>
      </c>
      <c r="D35" s="186" t="s">
        <v>147</v>
      </c>
      <c r="E35" s="82" t="s">
        <v>29</v>
      </c>
      <c r="F35" s="93">
        <v>20</v>
      </c>
      <c r="G35" s="86"/>
      <c r="H35" s="87">
        <f t="shared" si="0"/>
        <v>0</v>
      </c>
    </row>
    <row r="36" spans="1:8" s="10" customFormat="1" ht="18.75" customHeight="1" thickBot="1">
      <c r="A36" s="14" t="s">
        <v>25</v>
      </c>
      <c r="B36" s="53" t="s">
        <v>26</v>
      </c>
      <c r="C36" s="77"/>
      <c r="D36" s="78"/>
      <c r="E36" s="77"/>
      <c r="F36" s="79"/>
      <c r="G36" s="80" t="s">
        <v>101</v>
      </c>
      <c r="H36" s="81">
        <f>(SUBTOTAL(9,H8:H35))</f>
        <v>0</v>
      </c>
    </row>
    <row r="37" spans="1:8" s="10" customFormat="1" ht="18.75" customHeight="1" thickTop="1">
      <c r="A37" s="181"/>
      <c r="B37" s="182"/>
      <c r="C37" s="77"/>
      <c r="D37" s="78"/>
      <c r="E37" s="77"/>
      <c r="F37" s="79"/>
      <c r="G37" s="80"/>
      <c r="H37" s="81"/>
    </row>
    <row r="38" spans="1:8" s="10" customFormat="1" ht="18.75" customHeight="1">
      <c r="A38" s="181"/>
      <c r="B38" s="182"/>
      <c r="C38" s="77"/>
      <c r="D38" s="78"/>
      <c r="E38" s="77"/>
      <c r="F38" s="79"/>
      <c r="G38" s="80"/>
      <c r="H38" s="81"/>
    </row>
    <row r="39" spans="1:8" s="10" customFormat="1" ht="18.75" customHeight="1">
      <c r="A39" s="181"/>
      <c r="B39" s="182"/>
      <c r="C39" s="77"/>
      <c r="D39" s="78"/>
      <c r="E39" s="77"/>
      <c r="F39" s="79"/>
      <c r="G39" s="80"/>
      <c r="H39" s="81"/>
    </row>
    <row r="40" spans="1:8" s="10" customFormat="1" ht="23.25" customHeight="1">
      <c r="A40" s="15" t="s">
        <v>25</v>
      </c>
      <c r="B40" s="54" t="s">
        <v>26</v>
      </c>
      <c r="C40" s="75" t="s">
        <v>100</v>
      </c>
      <c r="D40" s="76" t="s">
        <v>54</v>
      </c>
      <c r="E40" s="60"/>
      <c r="F40" s="61"/>
      <c r="G40" s="62"/>
      <c r="H40" s="63"/>
    </row>
    <row r="41" spans="1:8" s="10" customFormat="1" ht="15" customHeight="1" outlineLevel="1">
      <c r="A41" s="12" t="s">
        <v>25</v>
      </c>
      <c r="B41" s="51" t="s">
        <v>26</v>
      </c>
      <c r="C41" s="64" t="s">
        <v>77</v>
      </c>
      <c r="D41" s="67" t="s">
        <v>55</v>
      </c>
      <c r="E41" s="66" t="s">
        <v>9</v>
      </c>
      <c r="F41" s="71">
        <v>1</v>
      </c>
      <c r="G41" s="69"/>
      <c r="H41" s="70">
        <f t="shared" ref="H41:H51" si="1">ROUND((F41*G41),2)</f>
        <v>0</v>
      </c>
    </row>
    <row r="42" spans="1:8" s="10" customFormat="1" ht="15" customHeight="1" outlineLevel="1">
      <c r="A42" s="12" t="s">
        <v>25</v>
      </c>
      <c r="B42" s="51" t="s">
        <v>26</v>
      </c>
      <c r="C42" s="64" t="s">
        <v>78</v>
      </c>
      <c r="D42" s="67" t="s">
        <v>56</v>
      </c>
      <c r="E42" s="66" t="s">
        <v>9</v>
      </c>
      <c r="F42" s="71">
        <v>10</v>
      </c>
      <c r="G42" s="69"/>
      <c r="H42" s="70">
        <f t="shared" si="1"/>
        <v>0</v>
      </c>
    </row>
    <row r="43" spans="1:8" s="10" customFormat="1" ht="15" customHeight="1" outlineLevel="1">
      <c r="A43" s="12" t="s">
        <v>25</v>
      </c>
      <c r="B43" s="51" t="s">
        <v>26</v>
      </c>
      <c r="C43" s="64" t="s">
        <v>79</v>
      </c>
      <c r="D43" s="67" t="s">
        <v>57</v>
      </c>
      <c r="E43" s="66" t="s">
        <v>9</v>
      </c>
      <c r="F43" s="71">
        <v>50</v>
      </c>
      <c r="G43" s="69"/>
      <c r="H43" s="70">
        <f t="shared" si="1"/>
        <v>0</v>
      </c>
    </row>
    <row r="44" spans="1:8" s="10" customFormat="1" ht="15" customHeight="1" outlineLevel="1">
      <c r="A44" s="12" t="s">
        <v>25</v>
      </c>
      <c r="B44" s="51" t="s">
        <v>26</v>
      </c>
      <c r="C44" s="64" t="s">
        <v>80</v>
      </c>
      <c r="D44" s="67" t="s">
        <v>58</v>
      </c>
      <c r="E44" s="66" t="s">
        <v>9</v>
      </c>
      <c r="F44" s="71">
        <v>50</v>
      </c>
      <c r="G44" s="69"/>
      <c r="H44" s="70">
        <f t="shared" si="1"/>
        <v>0</v>
      </c>
    </row>
    <row r="45" spans="1:8" s="10" customFormat="1" ht="15" customHeight="1" outlineLevel="1">
      <c r="A45" s="12" t="s">
        <v>25</v>
      </c>
      <c r="B45" s="51" t="s">
        <v>26</v>
      </c>
      <c r="C45" s="64" t="s">
        <v>81</v>
      </c>
      <c r="D45" s="67" t="s">
        <v>59</v>
      </c>
      <c r="E45" s="66" t="s">
        <v>9</v>
      </c>
      <c r="F45" s="71">
        <v>10</v>
      </c>
      <c r="G45" s="69"/>
      <c r="H45" s="70">
        <f t="shared" si="1"/>
        <v>0</v>
      </c>
    </row>
    <row r="46" spans="1:8" s="10" customFormat="1" ht="15" customHeight="1" outlineLevel="1">
      <c r="A46" s="12" t="s">
        <v>25</v>
      </c>
      <c r="B46" s="51" t="s">
        <v>26</v>
      </c>
      <c r="C46" s="64" t="s">
        <v>82</v>
      </c>
      <c r="D46" s="67" t="s">
        <v>60</v>
      </c>
      <c r="E46" s="66" t="s">
        <v>9</v>
      </c>
      <c r="F46" s="71">
        <v>50</v>
      </c>
      <c r="G46" s="69"/>
      <c r="H46" s="70">
        <f t="shared" si="1"/>
        <v>0</v>
      </c>
    </row>
    <row r="47" spans="1:8" s="10" customFormat="1" ht="15" customHeight="1" outlineLevel="1">
      <c r="A47" s="12" t="s">
        <v>25</v>
      </c>
      <c r="B47" s="51" t="s">
        <v>26</v>
      </c>
      <c r="C47" s="64" t="s">
        <v>83</v>
      </c>
      <c r="D47" s="67" t="s">
        <v>61</v>
      </c>
      <c r="E47" s="66" t="s">
        <v>9</v>
      </c>
      <c r="F47" s="71">
        <v>50</v>
      </c>
      <c r="G47" s="69"/>
      <c r="H47" s="70">
        <f t="shared" si="1"/>
        <v>0</v>
      </c>
    </row>
    <row r="48" spans="1:8" s="10" customFormat="1" ht="15" customHeight="1" outlineLevel="1">
      <c r="A48" s="12" t="s">
        <v>25</v>
      </c>
      <c r="B48" s="51" t="s">
        <v>26</v>
      </c>
      <c r="C48" s="64" t="s">
        <v>84</v>
      </c>
      <c r="D48" s="67" t="s">
        <v>62</v>
      </c>
      <c r="E48" s="66" t="s">
        <v>9</v>
      </c>
      <c r="F48" s="71">
        <v>5</v>
      </c>
      <c r="G48" s="69"/>
      <c r="H48" s="70">
        <f t="shared" si="1"/>
        <v>0</v>
      </c>
    </row>
    <row r="49" spans="1:8" s="10" customFormat="1" ht="15" customHeight="1" outlineLevel="1">
      <c r="A49" s="12" t="s">
        <v>25</v>
      </c>
      <c r="B49" s="51" t="s">
        <v>26</v>
      </c>
      <c r="C49" s="64" t="s">
        <v>85</v>
      </c>
      <c r="D49" s="67" t="s">
        <v>63</v>
      </c>
      <c r="E49" s="66" t="s">
        <v>9</v>
      </c>
      <c r="F49" s="71">
        <v>30</v>
      </c>
      <c r="G49" s="69"/>
      <c r="H49" s="70">
        <f t="shared" si="1"/>
        <v>0</v>
      </c>
    </row>
    <row r="50" spans="1:8" s="10" customFormat="1" ht="15" customHeight="1" outlineLevel="1">
      <c r="A50" s="12" t="s">
        <v>25</v>
      </c>
      <c r="B50" s="51" t="s">
        <v>26</v>
      </c>
      <c r="C50" s="64" t="s">
        <v>86</v>
      </c>
      <c r="D50" s="67" t="s">
        <v>64</v>
      </c>
      <c r="E50" s="66" t="s">
        <v>9</v>
      </c>
      <c r="F50" s="71">
        <v>15</v>
      </c>
      <c r="G50" s="69"/>
      <c r="H50" s="70">
        <f t="shared" si="1"/>
        <v>0</v>
      </c>
    </row>
    <row r="51" spans="1:8" s="10" customFormat="1" ht="15" customHeight="1" outlineLevel="1">
      <c r="A51" s="12" t="s">
        <v>25</v>
      </c>
      <c r="B51" s="51" t="s">
        <v>26</v>
      </c>
      <c r="C51" s="82" t="s">
        <v>87</v>
      </c>
      <c r="D51" s="84" t="s">
        <v>65</v>
      </c>
      <c r="E51" s="83" t="s">
        <v>9</v>
      </c>
      <c r="F51" s="85">
        <v>30</v>
      </c>
      <c r="G51" s="86"/>
      <c r="H51" s="87">
        <f t="shared" si="1"/>
        <v>0</v>
      </c>
    </row>
    <row r="52" spans="1:8" s="10" customFormat="1" ht="20.25" customHeight="1" thickBot="1">
      <c r="A52" s="16" t="s">
        <v>25</v>
      </c>
      <c r="B52" s="55" t="s">
        <v>26</v>
      </c>
      <c r="C52" s="88"/>
      <c r="D52" s="89"/>
      <c r="E52" s="88"/>
      <c r="F52" s="90"/>
      <c r="G52" s="91" t="s">
        <v>102</v>
      </c>
      <c r="H52" s="92">
        <f>(SUBTOTAL(9,H41:H51))</f>
        <v>0</v>
      </c>
    </row>
    <row r="53" spans="1:8" s="10" customFormat="1" ht="18.75" customHeight="1" thickTop="1" thickBot="1">
      <c r="A53" s="26"/>
      <c r="B53" s="27"/>
      <c r="C53" s="37"/>
      <c r="D53" s="28"/>
      <c r="E53" s="37"/>
      <c r="F53" s="33"/>
      <c r="G53" s="42" t="s">
        <v>103</v>
      </c>
      <c r="H53" s="43">
        <f>+H36+H52</f>
        <v>0</v>
      </c>
    </row>
    <row r="54" spans="1:8" s="10" customFormat="1" ht="12.6" customHeight="1" thickTop="1">
      <c r="A54" s="9"/>
      <c r="B54" s="9"/>
      <c r="C54" s="38"/>
      <c r="D54" s="17"/>
      <c r="E54" s="38"/>
      <c r="F54" s="34"/>
      <c r="G54" s="31"/>
      <c r="H54" s="18"/>
    </row>
    <row r="55" spans="1:8" s="10" customFormat="1" ht="12.6" customHeight="1">
      <c r="A55" s="9"/>
      <c r="B55" s="9"/>
      <c r="C55" s="38"/>
      <c r="D55" s="17"/>
      <c r="E55" s="38"/>
      <c r="F55" s="34"/>
      <c r="G55" s="31"/>
      <c r="H55" s="18"/>
    </row>
    <row r="56" spans="1:8" s="10" customFormat="1" ht="12.6" customHeight="1">
      <c r="A56" s="9"/>
      <c r="B56" s="9"/>
      <c r="C56" s="38"/>
      <c r="D56" s="17"/>
      <c r="E56" s="38"/>
      <c r="F56" s="34"/>
      <c r="G56" s="31"/>
      <c r="H56" s="18"/>
    </row>
    <row r="57" spans="1:8" s="10" customFormat="1" ht="12.6" customHeight="1">
      <c r="A57" s="9"/>
      <c r="B57" s="9"/>
      <c r="C57" s="38"/>
      <c r="D57" s="17"/>
      <c r="E57" s="38"/>
      <c r="F57" s="34"/>
      <c r="G57" s="31"/>
      <c r="H57" s="18"/>
    </row>
    <row r="58" spans="1:8" s="10" customFormat="1" ht="12.6" customHeight="1">
      <c r="A58" s="9"/>
      <c r="B58" s="9"/>
      <c r="C58" s="38"/>
      <c r="D58" s="17"/>
      <c r="E58" s="38"/>
      <c r="F58" s="34"/>
      <c r="G58" s="31"/>
      <c r="H58" s="18"/>
    </row>
    <row r="59" spans="1:8" s="10" customFormat="1" ht="12.6" customHeight="1">
      <c r="A59" s="9"/>
      <c r="B59" s="9"/>
      <c r="C59" s="38"/>
      <c r="D59" s="17"/>
      <c r="E59" s="38"/>
      <c r="F59" s="34"/>
      <c r="G59" s="31"/>
      <c r="H59" s="18"/>
    </row>
    <row r="60" spans="1:8" s="10" customFormat="1" ht="12.6" customHeight="1">
      <c r="A60" s="9"/>
      <c r="B60" s="9"/>
      <c r="C60" s="38"/>
      <c r="D60" s="17"/>
      <c r="E60" s="38"/>
      <c r="F60" s="34"/>
      <c r="G60" s="31"/>
      <c r="H60" s="18"/>
    </row>
    <row r="61" spans="1:8" s="10" customFormat="1" ht="12.6" customHeight="1">
      <c r="A61" s="9"/>
      <c r="B61" s="9"/>
      <c r="C61" s="38"/>
      <c r="D61" s="17"/>
      <c r="E61" s="38"/>
      <c r="F61" s="34"/>
      <c r="G61" s="31"/>
      <c r="H61" s="18"/>
    </row>
    <row r="62" spans="1:8" s="10" customFormat="1" ht="12.6" customHeight="1">
      <c r="A62" s="9"/>
      <c r="B62" s="9"/>
      <c r="C62" s="38"/>
      <c r="D62" s="17"/>
      <c r="E62" s="38"/>
      <c r="F62" s="34"/>
      <c r="G62" s="31"/>
      <c r="H62" s="18"/>
    </row>
    <row r="63" spans="1:8" s="10" customFormat="1" ht="12.6" customHeight="1">
      <c r="A63" s="9"/>
      <c r="B63" s="9"/>
      <c r="C63" s="38"/>
      <c r="D63" s="17"/>
      <c r="E63" s="38"/>
      <c r="F63" s="34"/>
      <c r="G63" s="31"/>
      <c r="H63" s="18"/>
    </row>
    <row r="64" spans="1:8" s="10" customFormat="1" ht="12.6" customHeight="1">
      <c r="A64" s="9"/>
      <c r="B64" s="9"/>
      <c r="C64" s="38"/>
      <c r="D64" s="17"/>
      <c r="E64" s="38"/>
      <c r="F64" s="34"/>
      <c r="G64" s="31"/>
      <c r="H64" s="18"/>
    </row>
    <row r="65" spans="1:8" s="10" customFormat="1" ht="12.6" customHeight="1">
      <c r="A65" s="9"/>
      <c r="B65" s="9"/>
      <c r="C65" s="38"/>
      <c r="D65" s="17"/>
      <c r="E65" s="38"/>
      <c r="F65" s="34"/>
      <c r="G65" s="31"/>
      <c r="H65" s="18"/>
    </row>
  </sheetData>
  <sheetProtection formatColumns="0" formatRows="0" sort="0" autoFilter="0"/>
  <conditionalFormatting sqref="F8:F35">
    <cfRule type="cellIs" dxfId="0" priority="1" operator="equal">
      <formula>0</formula>
    </cfRule>
  </conditionalFormatting>
  <printOptions horizontalCentered="1"/>
  <pageMargins left="0.59055118110236227" right="0.19685039370078741" top="0.70866141732283472" bottom="0.59055118110236227" header="0.51181102362204722" footer="0.31496062992125984"/>
  <pageSetup paperSize="9" scale="94" fitToHeight="998" orientation="portrait" r:id="rId1"/>
  <headerFooter alignWithMargins="0"/>
  <rowBreaks count="2" manualBreakCount="2">
    <brk id="35" min="2" max="17" man="1"/>
    <brk id="39" min="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2:AF51"/>
  <sheetViews>
    <sheetView topLeftCell="A26" workbookViewId="0">
      <selection activeCell="D31" sqref="D31"/>
    </sheetView>
  </sheetViews>
  <sheetFormatPr defaultRowHeight="15"/>
  <cols>
    <col min="1" max="1" width="4.7109375" style="96" customWidth="1"/>
    <col min="2" max="2" width="32.7109375" style="94" customWidth="1"/>
    <col min="3" max="3" width="9.28515625" style="94" customWidth="1"/>
    <col min="4" max="4" width="10.7109375" style="94" customWidth="1"/>
    <col min="5" max="5" width="14.42578125" style="94" customWidth="1"/>
    <col min="6" max="6" width="2.5703125" style="94" customWidth="1"/>
    <col min="7" max="7" width="9" style="94" customWidth="1"/>
    <col min="8" max="8" width="5.5703125" style="94" customWidth="1"/>
    <col min="9" max="9" width="8.7109375" style="95" hidden="1" customWidth="1"/>
    <col min="10" max="10" width="9.28515625" style="95" hidden="1" customWidth="1"/>
    <col min="11" max="11" width="12.7109375" style="95" hidden="1" customWidth="1"/>
    <col min="12" max="12" width="3.28515625" style="95" hidden="1" customWidth="1"/>
    <col min="13" max="13" width="8.7109375" style="94" hidden="1" customWidth="1"/>
    <col min="14" max="14" width="0" style="94" hidden="1" customWidth="1"/>
    <col min="15" max="15" width="14.7109375" style="94" hidden="1" customWidth="1"/>
    <col min="16" max="16" width="3.140625" style="94" hidden="1" customWidth="1"/>
    <col min="17" max="17" width="8.7109375" style="94" hidden="1" customWidth="1"/>
    <col min="18" max="18" width="0" style="94" hidden="1" customWidth="1"/>
    <col min="19" max="19" width="11.42578125" style="94" hidden="1" customWidth="1"/>
    <col min="20" max="20" width="3" style="94" hidden="1" customWidth="1"/>
    <col min="21" max="21" width="9.85546875" style="94" hidden="1" customWidth="1"/>
    <col min="22" max="22" width="0" style="94" hidden="1" customWidth="1"/>
    <col min="23" max="23" width="13" style="94" hidden="1" customWidth="1"/>
    <col min="24" max="24" width="3.7109375" style="94" hidden="1" customWidth="1"/>
    <col min="25" max="25" width="8.7109375" style="94" hidden="1" customWidth="1"/>
    <col min="26" max="26" width="3.7109375" style="94" hidden="1" customWidth="1"/>
    <col min="27" max="27" width="0" style="94" hidden="1" customWidth="1"/>
    <col min="28" max="28" width="3.7109375" style="94" hidden="1" customWidth="1"/>
    <col min="29" max="29" width="0" style="94" hidden="1" customWidth="1"/>
    <col min="30" max="30" width="3.7109375" style="94" hidden="1" customWidth="1"/>
    <col min="31" max="31" width="0" style="94" hidden="1" customWidth="1"/>
    <col min="32" max="16384" width="9.140625" style="94"/>
  </cols>
  <sheetData>
    <row r="2" spans="1:32" hidden="1">
      <c r="B2" s="204" t="s">
        <v>142</v>
      </c>
      <c r="C2" s="204"/>
      <c r="D2" s="204"/>
      <c r="E2" s="204"/>
      <c r="F2" s="96"/>
      <c r="G2" s="174"/>
      <c r="H2" s="174"/>
    </row>
    <row r="3" spans="1:32">
      <c r="B3" s="176" t="s">
        <v>143</v>
      </c>
      <c r="C3" s="176"/>
      <c r="D3" s="176"/>
      <c r="E3" s="176"/>
      <c r="F3" s="176"/>
      <c r="G3" s="174"/>
      <c r="H3" s="174"/>
    </row>
    <row r="4" spans="1:32">
      <c r="B4" s="204"/>
      <c r="C4" s="204"/>
      <c r="D4" s="204"/>
      <c r="E4" s="204"/>
      <c r="F4" s="96"/>
      <c r="G4" s="174"/>
      <c r="H4" s="174"/>
    </row>
    <row r="5" spans="1:32" hidden="1">
      <c r="B5" s="96"/>
      <c r="C5" s="96"/>
      <c r="D5" s="96"/>
      <c r="E5" s="96"/>
      <c r="F5" s="96"/>
      <c r="G5" s="174"/>
      <c r="H5" s="174"/>
    </row>
    <row r="6" spans="1:32" hidden="1">
      <c r="B6" s="115" t="s">
        <v>141</v>
      </c>
      <c r="C6" s="115"/>
      <c r="D6" s="115" t="s">
        <v>140</v>
      </c>
      <c r="E6" s="115"/>
      <c r="F6" s="121"/>
    </row>
    <row r="7" spans="1:32" hidden="1"/>
    <row r="8" spans="1:32" ht="26.25" customHeight="1">
      <c r="A8" s="121" t="s">
        <v>76</v>
      </c>
      <c r="B8" s="115" t="s">
        <v>139</v>
      </c>
      <c r="C8" s="115"/>
      <c r="D8" s="115"/>
      <c r="E8" s="115"/>
      <c r="F8" s="115"/>
      <c r="G8" s="160"/>
      <c r="I8" s="173" t="s">
        <v>138</v>
      </c>
      <c r="J8" s="173"/>
      <c r="K8" s="173"/>
      <c r="L8" s="172"/>
      <c r="M8" s="171" t="s">
        <v>137</v>
      </c>
      <c r="N8" s="170"/>
      <c r="O8" s="170"/>
      <c r="P8" s="167"/>
      <c r="Q8" s="169" t="s">
        <v>136</v>
      </c>
      <c r="R8" s="168"/>
      <c r="S8" s="168"/>
      <c r="T8" s="167"/>
      <c r="U8" s="166" t="s">
        <v>135</v>
      </c>
      <c r="V8" s="165"/>
      <c r="W8" s="165"/>
      <c r="X8" s="164"/>
      <c r="Y8" s="163" t="s">
        <v>134</v>
      </c>
      <c r="Z8" s="160"/>
      <c r="AA8" s="162" t="s">
        <v>133</v>
      </c>
      <c r="AB8" s="160"/>
      <c r="AC8" s="161" t="s">
        <v>132</v>
      </c>
      <c r="AD8" s="160"/>
      <c r="AE8" s="159" t="s">
        <v>131</v>
      </c>
    </row>
    <row r="9" spans="1:32" ht="7.5" customHeight="1">
      <c r="I9" s="158" t="s">
        <v>127</v>
      </c>
      <c r="J9" s="158" t="s">
        <v>130</v>
      </c>
      <c r="K9" s="158" t="s">
        <v>128</v>
      </c>
      <c r="L9" s="155"/>
      <c r="M9" s="157" t="s">
        <v>127</v>
      </c>
      <c r="N9" s="157" t="s">
        <v>129</v>
      </c>
      <c r="O9" s="157" t="s">
        <v>128</v>
      </c>
      <c r="P9" s="115"/>
      <c r="Q9" s="156" t="s">
        <v>127</v>
      </c>
      <c r="R9" s="156" t="s">
        <v>129</v>
      </c>
      <c r="S9" s="156" t="s">
        <v>128</v>
      </c>
      <c r="T9" s="115"/>
      <c r="U9" s="154" t="s">
        <v>127</v>
      </c>
      <c r="V9" s="154" t="s">
        <v>129</v>
      </c>
      <c r="W9" s="154" t="s">
        <v>128</v>
      </c>
      <c r="X9" s="155"/>
      <c r="Y9" s="158" t="s">
        <v>127</v>
      </c>
      <c r="Z9" s="155"/>
      <c r="AA9" s="157" t="s">
        <v>127</v>
      </c>
      <c r="AB9" s="155"/>
      <c r="AC9" s="156" t="s">
        <v>127</v>
      </c>
      <c r="AD9" s="155"/>
      <c r="AE9" s="154" t="s">
        <v>127</v>
      </c>
    </row>
    <row r="10" spans="1:32" ht="48.75" customHeight="1">
      <c r="B10" s="153"/>
      <c r="C10" s="143" t="s">
        <v>9</v>
      </c>
      <c r="D10" s="142" t="s">
        <v>122</v>
      </c>
      <c r="E10" s="142" t="s">
        <v>121</v>
      </c>
      <c r="F10" s="141"/>
      <c r="I10" s="109"/>
      <c r="J10" s="109"/>
      <c r="K10" s="109"/>
      <c r="M10" s="151"/>
      <c r="N10" s="151"/>
      <c r="O10" s="151"/>
      <c r="Q10" s="150"/>
      <c r="R10" s="150"/>
      <c r="S10" s="150"/>
      <c r="U10" s="149"/>
      <c r="V10" s="149"/>
      <c r="W10" s="149"/>
      <c r="Y10" s="152"/>
      <c r="AA10" s="151"/>
      <c r="AC10" s="150"/>
      <c r="AE10" s="149"/>
    </row>
    <row r="11" spans="1:32">
      <c r="B11" s="113" t="s">
        <v>8</v>
      </c>
      <c r="C11" s="114">
        <v>10</v>
      </c>
      <c r="D11" s="122"/>
      <c r="E11" s="122">
        <f t="shared" ref="E11:E16" si="0">C11*D11</f>
        <v>0</v>
      </c>
      <c r="F11" s="95"/>
      <c r="G11" s="95"/>
      <c r="H11" s="95"/>
      <c r="I11" s="109">
        <v>15.5</v>
      </c>
      <c r="J11" s="112">
        <v>7400</v>
      </c>
      <c r="K11" s="109">
        <f>+I11*J11</f>
        <v>114700</v>
      </c>
      <c r="M11" s="108">
        <v>15.5</v>
      </c>
      <c r="N11" s="111">
        <v>7400</v>
      </c>
      <c r="O11" s="108">
        <f>+M11*N11</f>
        <v>114700</v>
      </c>
      <c r="P11" s="95"/>
      <c r="Q11" s="107">
        <v>5.5</v>
      </c>
      <c r="R11" s="101">
        <v>7400</v>
      </c>
      <c r="S11" s="107">
        <f>+Q11*R11</f>
        <v>40700</v>
      </c>
      <c r="T11" s="95"/>
      <c r="U11" s="106">
        <v>0</v>
      </c>
      <c r="V11" s="110">
        <v>7300</v>
      </c>
      <c r="W11" s="106">
        <f>+U11*V11</f>
        <v>0</v>
      </c>
      <c r="X11" s="95"/>
      <c r="Y11" s="109">
        <v>0</v>
      </c>
      <c r="Z11" s="95"/>
      <c r="AA11" s="108">
        <v>1</v>
      </c>
      <c r="AB11" s="95"/>
      <c r="AC11" s="107">
        <v>57.5</v>
      </c>
      <c r="AD11" s="95"/>
      <c r="AE11" s="106">
        <v>30.5</v>
      </c>
      <c r="AF11" s="95"/>
    </row>
    <row r="12" spans="1:32">
      <c r="B12" s="113" t="s">
        <v>10</v>
      </c>
      <c r="C12" s="114">
        <v>485</v>
      </c>
      <c r="D12" s="122"/>
      <c r="E12" s="122">
        <f t="shared" si="0"/>
        <v>0</v>
      </c>
      <c r="F12" s="95"/>
      <c r="G12" s="95"/>
      <c r="H12" s="95"/>
      <c r="I12" s="109">
        <v>223</v>
      </c>
      <c r="J12" s="112">
        <v>7050</v>
      </c>
      <c r="K12" s="109">
        <f>+I12*J12</f>
        <v>1572150</v>
      </c>
      <c r="M12" s="108">
        <v>186.5</v>
      </c>
      <c r="N12" s="111">
        <v>7050</v>
      </c>
      <c r="O12" s="108">
        <f>+M12*N12</f>
        <v>1314825</v>
      </c>
      <c r="P12" s="95"/>
      <c r="Q12" s="107">
        <v>55</v>
      </c>
      <c r="R12" s="101">
        <v>7050</v>
      </c>
      <c r="S12" s="107">
        <f>+Q12*R12</f>
        <v>387750</v>
      </c>
      <c r="T12" s="95"/>
      <c r="U12" s="106">
        <v>483</v>
      </c>
      <c r="V12" s="110">
        <v>6900</v>
      </c>
      <c r="W12" s="106">
        <f>+U12*V12</f>
        <v>3332700</v>
      </c>
      <c r="X12" s="95"/>
      <c r="Y12" s="109">
        <v>337</v>
      </c>
      <c r="Z12" s="95"/>
      <c r="AA12" s="108">
        <v>100</v>
      </c>
      <c r="AB12" s="95"/>
      <c r="AC12" s="107">
        <v>40</v>
      </c>
      <c r="AD12" s="95"/>
      <c r="AE12" s="106">
        <v>158.5</v>
      </c>
      <c r="AF12" s="95"/>
    </row>
    <row r="13" spans="1:32" ht="60">
      <c r="B13" s="144" t="s">
        <v>126</v>
      </c>
      <c r="C13" s="114">
        <v>1275</v>
      </c>
      <c r="D13" s="122"/>
      <c r="E13" s="122">
        <f t="shared" si="0"/>
        <v>0</v>
      </c>
      <c r="F13" s="95"/>
      <c r="G13" s="95"/>
      <c r="H13" s="95"/>
      <c r="I13" s="109">
        <v>568</v>
      </c>
      <c r="J13" s="112">
        <v>8400</v>
      </c>
      <c r="K13" s="109">
        <f>+I13*J13</f>
        <v>4771200</v>
      </c>
      <c r="M13" s="108">
        <v>406.75</v>
      </c>
      <c r="N13" s="111">
        <v>8400</v>
      </c>
      <c r="O13" s="108">
        <f>+M13*N13</f>
        <v>3416700</v>
      </c>
      <c r="P13" s="95"/>
      <c r="Q13" s="107">
        <v>121.25</v>
      </c>
      <c r="R13" s="101">
        <v>8400</v>
      </c>
      <c r="S13" s="107">
        <f>+Q13*R13</f>
        <v>1018500</v>
      </c>
      <c r="T13" s="95"/>
      <c r="U13" s="106">
        <v>860</v>
      </c>
      <c r="V13" s="110">
        <v>8000</v>
      </c>
      <c r="W13" s="106">
        <f>+U13*V13</f>
        <v>6880000</v>
      </c>
      <c r="X13" s="95"/>
      <c r="Y13" s="109">
        <v>1272.25</v>
      </c>
      <c r="Z13" s="95"/>
      <c r="AA13" s="108">
        <v>600.24</v>
      </c>
      <c r="AB13" s="95"/>
      <c r="AC13" s="107">
        <f>40.5+13.75</f>
        <v>54.25</v>
      </c>
      <c r="AD13" s="95"/>
      <c r="AE13" s="106">
        <f>158+20</f>
        <v>178</v>
      </c>
      <c r="AF13" s="95"/>
    </row>
    <row r="14" spans="1:32" ht="60">
      <c r="B14" s="144" t="s">
        <v>125</v>
      </c>
      <c r="C14" s="114">
        <v>10</v>
      </c>
      <c r="D14" s="122"/>
      <c r="E14" s="122">
        <f t="shared" si="0"/>
        <v>0</v>
      </c>
      <c r="F14" s="95"/>
      <c r="G14" s="95"/>
      <c r="H14" s="95"/>
      <c r="I14" s="109"/>
      <c r="J14" s="112"/>
      <c r="K14" s="109">
        <f>+I14*J14</f>
        <v>0</v>
      </c>
      <c r="M14" s="108"/>
      <c r="N14" s="111"/>
      <c r="O14" s="108">
        <f>+M14*N14</f>
        <v>0</v>
      </c>
      <c r="P14" s="95"/>
      <c r="Q14" s="107"/>
      <c r="R14" s="101"/>
      <c r="S14" s="107">
        <f>+Q14*R14</f>
        <v>0</v>
      </c>
      <c r="T14" s="95"/>
      <c r="U14" s="106"/>
      <c r="V14" s="110"/>
      <c r="W14" s="106">
        <f>+U14*V14</f>
        <v>0</v>
      </c>
      <c r="X14" s="95"/>
      <c r="Y14" s="109"/>
      <c r="Z14" s="95"/>
      <c r="AA14" s="108"/>
      <c r="AB14" s="95"/>
      <c r="AC14" s="107"/>
      <c r="AD14" s="95"/>
      <c r="AE14" s="106"/>
      <c r="AF14" s="95"/>
    </row>
    <row r="15" spans="1:32">
      <c r="B15" s="113" t="s">
        <v>11</v>
      </c>
      <c r="C15" s="114">
        <v>265</v>
      </c>
      <c r="D15" s="122"/>
      <c r="E15" s="122">
        <f t="shared" si="0"/>
        <v>0</v>
      </c>
      <c r="F15" s="95"/>
      <c r="G15" s="95"/>
      <c r="H15" s="95"/>
      <c r="I15" s="109">
        <v>82</v>
      </c>
      <c r="J15" s="112">
        <v>7400</v>
      </c>
      <c r="K15" s="109">
        <f>+I15*J15</f>
        <v>606800</v>
      </c>
      <c r="M15" s="108">
        <v>75</v>
      </c>
      <c r="N15" s="111">
        <v>7400</v>
      </c>
      <c r="O15" s="108">
        <f>+M15*N15</f>
        <v>555000</v>
      </c>
      <c r="P15" s="95"/>
      <c r="Q15" s="107">
        <v>39</v>
      </c>
      <c r="R15" s="101">
        <v>7400</v>
      </c>
      <c r="S15" s="107">
        <f>+Q15*R15</f>
        <v>288600</v>
      </c>
      <c r="T15" s="95"/>
      <c r="U15" s="106">
        <v>202.96</v>
      </c>
      <c r="V15" s="110">
        <v>7300</v>
      </c>
      <c r="W15" s="106">
        <f>+U15*V15</f>
        <v>1481608</v>
      </c>
      <c r="X15" s="95"/>
      <c r="Y15" s="109">
        <v>261.89</v>
      </c>
      <c r="Z15" s="95"/>
      <c r="AA15" s="108">
        <v>119.69</v>
      </c>
      <c r="AB15" s="95"/>
      <c r="AC15" s="107">
        <v>10.5</v>
      </c>
      <c r="AD15" s="95"/>
      <c r="AE15" s="106">
        <v>22.5</v>
      </c>
      <c r="AF15" s="95"/>
    </row>
    <row r="16" spans="1:32">
      <c r="B16" s="113" t="s">
        <v>12</v>
      </c>
      <c r="C16" s="114">
        <v>40</v>
      </c>
      <c r="D16" s="122"/>
      <c r="E16" s="122">
        <f t="shared" si="0"/>
        <v>0</v>
      </c>
      <c r="F16" s="95"/>
      <c r="G16" s="95"/>
      <c r="H16" s="95"/>
      <c r="I16" s="109"/>
      <c r="J16" s="112"/>
      <c r="K16" s="109"/>
      <c r="M16" s="108"/>
      <c r="N16" s="111"/>
      <c r="O16" s="108"/>
      <c r="P16" s="95"/>
      <c r="Q16" s="107"/>
      <c r="R16" s="101"/>
      <c r="S16" s="107"/>
      <c r="T16" s="95"/>
      <c r="U16" s="106"/>
      <c r="V16" s="110"/>
      <c r="W16" s="106"/>
      <c r="X16" s="95"/>
      <c r="Y16" s="109"/>
      <c r="Z16" s="95"/>
      <c r="AA16" s="108"/>
      <c r="AB16" s="95"/>
      <c r="AC16" s="107">
        <v>5.5</v>
      </c>
      <c r="AD16" s="95"/>
      <c r="AE16" s="106"/>
      <c r="AF16" s="95"/>
    </row>
    <row r="17" spans="1:32">
      <c r="B17" s="198" t="s">
        <v>124</v>
      </c>
      <c r="C17" s="198"/>
      <c r="D17" s="198"/>
      <c r="E17" s="148">
        <f>SUM(E11:E16)</f>
        <v>0</v>
      </c>
      <c r="F17" s="147"/>
      <c r="G17" s="95"/>
      <c r="H17" s="95"/>
      <c r="I17" s="109"/>
      <c r="J17" s="112"/>
      <c r="K17" s="109"/>
      <c r="M17" s="108"/>
      <c r="N17" s="111"/>
      <c r="O17" s="108"/>
      <c r="P17" s="95"/>
      <c r="Q17" s="107"/>
      <c r="R17" s="101"/>
      <c r="S17" s="107"/>
      <c r="T17" s="95"/>
      <c r="U17" s="106"/>
      <c r="V17" s="110"/>
      <c r="W17" s="106"/>
      <c r="X17" s="95"/>
      <c r="Y17" s="109"/>
      <c r="Z17" s="95"/>
      <c r="AA17" s="108"/>
      <c r="AB17" s="95"/>
      <c r="AC17" s="107"/>
      <c r="AD17" s="95"/>
      <c r="AE17" s="106"/>
      <c r="AF17" s="95"/>
    </row>
    <row r="18" spans="1:32">
      <c r="G18" s="95"/>
      <c r="H18" s="95"/>
      <c r="I18" s="109"/>
      <c r="J18" s="112"/>
      <c r="K18" s="109"/>
      <c r="M18" s="108"/>
      <c r="N18" s="111"/>
      <c r="O18" s="108"/>
      <c r="P18" s="95"/>
      <c r="Q18" s="107"/>
      <c r="R18" s="101"/>
      <c r="S18" s="107"/>
      <c r="T18" s="95"/>
      <c r="U18" s="106"/>
      <c r="V18" s="110"/>
      <c r="W18" s="106"/>
      <c r="X18" s="95"/>
      <c r="Y18" s="109"/>
      <c r="Z18" s="95"/>
      <c r="AA18" s="108"/>
      <c r="AB18" s="95"/>
      <c r="AC18" s="107"/>
      <c r="AD18" s="95"/>
      <c r="AE18" s="106"/>
      <c r="AF18" s="95"/>
    </row>
    <row r="19" spans="1:32">
      <c r="A19" s="121" t="s">
        <v>100</v>
      </c>
      <c r="B19" s="115" t="s">
        <v>123</v>
      </c>
      <c r="C19" s="115"/>
      <c r="D19" s="115"/>
      <c r="E19" s="115"/>
      <c r="F19" s="115"/>
      <c r="G19" s="95"/>
      <c r="H19" s="95"/>
      <c r="I19" s="109"/>
      <c r="J19" s="112"/>
      <c r="K19" s="109"/>
      <c r="M19" s="108"/>
      <c r="N19" s="111"/>
      <c r="O19" s="108"/>
      <c r="P19" s="95"/>
      <c r="Q19" s="107"/>
      <c r="R19" s="101"/>
      <c r="S19" s="107"/>
      <c r="T19" s="95"/>
      <c r="U19" s="106"/>
      <c r="V19" s="110"/>
      <c r="W19" s="106"/>
      <c r="X19" s="95"/>
      <c r="Y19" s="109"/>
      <c r="Z19" s="95"/>
      <c r="AA19" s="108"/>
      <c r="AB19" s="95"/>
      <c r="AC19" s="107"/>
      <c r="AD19" s="95"/>
      <c r="AE19" s="106"/>
      <c r="AF19" s="95"/>
    </row>
    <row r="20" spans="1:32" ht="3.75" customHeight="1">
      <c r="G20" s="95"/>
      <c r="H20" s="95"/>
      <c r="I20" s="109"/>
      <c r="J20" s="112"/>
      <c r="K20" s="109"/>
      <c r="M20" s="108"/>
      <c r="N20" s="111"/>
      <c r="O20" s="108"/>
      <c r="P20" s="95"/>
      <c r="Q20" s="107"/>
      <c r="R20" s="101"/>
      <c r="S20" s="107"/>
      <c r="T20" s="95"/>
      <c r="U20" s="106"/>
      <c r="V20" s="110"/>
      <c r="W20" s="106"/>
      <c r="X20" s="95"/>
      <c r="Y20" s="109"/>
      <c r="Z20" s="95"/>
      <c r="AA20" s="108"/>
      <c r="AB20" s="95"/>
      <c r="AC20" s="107"/>
      <c r="AD20" s="95"/>
      <c r="AE20" s="106"/>
      <c r="AF20" s="95"/>
    </row>
    <row r="21" spans="1:32" ht="49.5" customHeight="1">
      <c r="B21" s="113"/>
      <c r="C21" s="143" t="s">
        <v>9</v>
      </c>
      <c r="D21" s="146" t="s">
        <v>122</v>
      </c>
      <c r="E21" s="142" t="s">
        <v>121</v>
      </c>
      <c r="F21" s="145"/>
      <c r="G21" s="95"/>
      <c r="H21" s="95"/>
      <c r="I21" s="109"/>
      <c r="J21" s="112"/>
      <c r="K21" s="109"/>
      <c r="M21" s="108"/>
      <c r="N21" s="111"/>
      <c r="O21" s="108"/>
      <c r="P21" s="95"/>
      <c r="Q21" s="107"/>
      <c r="R21" s="101"/>
      <c r="S21" s="107"/>
      <c r="T21" s="95"/>
      <c r="U21" s="106"/>
      <c r="V21" s="110"/>
      <c r="W21" s="106"/>
      <c r="X21" s="95"/>
      <c r="Y21" s="109"/>
      <c r="Z21" s="95"/>
      <c r="AA21" s="108"/>
      <c r="AB21" s="95"/>
      <c r="AC21" s="107"/>
      <c r="AD21" s="95"/>
      <c r="AE21" s="106"/>
      <c r="AF21" s="95"/>
    </row>
    <row r="22" spans="1:32">
      <c r="B22" s="113" t="s">
        <v>120</v>
      </c>
      <c r="C22" s="114">
        <v>10</v>
      </c>
      <c r="D22" s="122"/>
      <c r="E22" s="122">
        <f>C22*D22</f>
        <v>0</v>
      </c>
      <c r="F22" s="95"/>
      <c r="G22" s="95"/>
      <c r="H22" s="95"/>
      <c r="I22" s="109">
        <v>16.5</v>
      </c>
      <c r="J22" s="112">
        <v>7700</v>
      </c>
      <c r="K22" s="109">
        <f>+I22*J22</f>
        <v>127050</v>
      </c>
      <c r="M22" s="108">
        <v>14.5</v>
      </c>
      <c r="N22" s="111">
        <v>7700</v>
      </c>
      <c r="O22" s="108">
        <f>+M22*N22</f>
        <v>111650</v>
      </c>
      <c r="P22" s="95"/>
      <c r="Q22" s="107">
        <v>9</v>
      </c>
      <c r="R22" s="101">
        <v>7700</v>
      </c>
      <c r="S22" s="107">
        <f>+Q22*R22</f>
        <v>69300</v>
      </c>
      <c r="T22" s="95"/>
      <c r="U22" s="106">
        <v>0</v>
      </c>
      <c r="V22" s="110">
        <v>7500</v>
      </c>
      <c r="W22" s="106">
        <f>+U22*V22</f>
        <v>0</v>
      </c>
      <c r="X22" s="95"/>
      <c r="Y22" s="109">
        <v>6</v>
      </c>
      <c r="Z22" s="95"/>
      <c r="AA22" s="108"/>
      <c r="AB22" s="95"/>
      <c r="AC22" s="107"/>
      <c r="AD22" s="95"/>
      <c r="AE22" s="106"/>
      <c r="AF22" s="95"/>
    </row>
    <row r="23" spans="1:32">
      <c r="B23" s="113" t="s">
        <v>13</v>
      </c>
      <c r="C23" s="114">
        <v>20</v>
      </c>
      <c r="D23" s="122"/>
      <c r="E23" s="122">
        <f>C23*D23</f>
        <v>0</v>
      </c>
      <c r="F23" s="95"/>
      <c r="G23" s="95"/>
      <c r="H23" s="95"/>
      <c r="I23" s="109">
        <v>0</v>
      </c>
      <c r="J23" s="112">
        <v>7000</v>
      </c>
      <c r="K23" s="109">
        <f>+I23*J23</f>
        <v>0</v>
      </c>
      <c r="M23" s="108">
        <v>0</v>
      </c>
      <c r="N23" s="111">
        <v>7000</v>
      </c>
      <c r="O23" s="108">
        <f>+M23*N23</f>
        <v>0</v>
      </c>
      <c r="P23" s="95"/>
      <c r="Q23" s="107">
        <v>0</v>
      </c>
      <c r="R23" s="101">
        <v>7000</v>
      </c>
      <c r="S23" s="107">
        <f>+Q23*R23</f>
        <v>0</v>
      </c>
      <c r="T23" s="95"/>
      <c r="U23" s="106">
        <v>0</v>
      </c>
      <c r="V23" s="110">
        <v>6900</v>
      </c>
      <c r="W23" s="106">
        <f>+U23*V23</f>
        <v>0</v>
      </c>
      <c r="X23" s="95"/>
      <c r="Y23" s="109"/>
      <c r="Z23" s="95"/>
      <c r="AA23" s="108"/>
      <c r="AB23" s="95"/>
      <c r="AC23" s="107"/>
      <c r="AD23" s="95"/>
      <c r="AE23" s="106"/>
      <c r="AF23" s="95"/>
    </row>
    <row r="24" spans="1:32" ht="45">
      <c r="B24" s="144" t="s">
        <v>119</v>
      </c>
      <c r="C24" s="114">
        <v>10</v>
      </c>
      <c r="D24" s="122"/>
      <c r="E24" s="122">
        <f>C24*D24</f>
        <v>0</v>
      </c>
      <c r="F24" s="95"/>
      <c r="G24" s="95"/>
      <c r="H24" s="95"/>
      <c r="I24" s="109"/>
      <c r="J24" s="112"/>
      <c r="K24" s="109"/>
      <c r="M24" s="108"/>
      <c r="N24" s="111"/>
      <c r="O24" s="108"/>
      <c r="P24" s="95"/>
      <c r="Q24" s="107"/>
      <c r="R24" s="101"/>
      <c r="S24" s="107"/>
      <c r="T24" s="95"/>
      <c r="U24" s="106"/>
      <c r="V24" s="110"/>
      <c r="W24" s="106"/>
      <c r="X24" s="95"/>
      <c r="Y24" s="109"/>
      <c r="Z24" s="95"/>
      <c r="AA24" s="108"/>
      <c r="AB24" s="95"/>
      <c r="AC24" s="107"/>
      <c r="AD24" s="95"/>
      <c r="AE24" s="106"/>
      <c r="AF24" s="95"/>
    </row>
    <row r="25" spans="1:32">
      <c r="B25" s="205" t="s">
        <v>118</v>
      </c>
      <c r="C25" s="205"/>
      <c r="D25" s="205"/>
      <c r="E25" s="98">
        <f>SUM(E22:E24)</f>
        <v>0</v>
      </c>
      <c r="F25" s="97"/>
      <c r="G25" s="95"/>
      <c r="H25" s="95"/>
      <c r="I25" s="109"/>
      <c r="J25" s="112"/>
      <c r="K25" s="109"/>
      <c r="M25" s="108"/>
      <c r="N25" s="111"/>
      <c r="O25" s="108"/>
      <c r="P25" s="95"/>
      <c r="Q25" s="107"/>
      <c r="R25" s="101"/>
      <c r="S25" s="107"/>
      <c r="T25" s="95"/>
      <c r="U25" s="106"/>
      <c r="V25" s="110"/>
      <c r="W25" s="106"/>
      <c r="X25" s="95"/>
      <c r="Y25" s="109"/>
      <c r="Z25" s="95"/>
      <c r="AA25" s="108"/>
      <c r="AB25" s="95"/>
      <c r="AC25" s="107"/>
      <c r="AD25" s="95"/>
      <c r="AE25" s="106"/>
      <c r="AF25" s="95"/>
    </row>
    <row r="26" spans="1:32">
      <c r="G26" s="95"/>
      <c r="H26" s="95"/>
      <c r="I26" s="109"/>
      <c r="J26" s="112"/>
      <c r="K26" s="109"/>
      <c r="M26" s="108"/>
      <c r="N26" s="111"/>
      <c r="O26" s="108"/>
      <c r="P26" s="95"/>
      <c r="Q26" s="107"/>
      <c r="R26" s="101"/>
      <c r="S26" s="107"/>
      <c r="T26" s="95"/>
      <c r="U26" s="106"/>
      <c r="V26" s="110"/>
      <c r="W26" s="106"/>
      <c r="X26" s="95"/>
      <c r="Y26" s="109"/>
      <c r="Z26" s="95"/>
      <c r="AA26" s="108"/>
      <c r="AB26" s="95"/>
      <c r="AC26" s="107"/>
      <c r="AD26" s="95"/>
      <c r="AE26" s="106"/>
      <c r="AF26" s="95"/>
    </row>
    <row r="27" spans="1:32">
      <c r="A27" s="121" t="s">
        <v>117</v>
      </c>
      <c r="B27" s="115" t="s">
        <v>116</v>
      </c>
      <c r="C27" s="115"/>
      <c r="D27" s="115"/>
      <c r="E27" s="115"/>
      <c r="F27" s="115"/>
      <c r="G27" s="95"/>
      <c r="H27" s="95"/>
      <c r="I27" s="109"/>
      <c r="J27" s="112"/>
      <c r="K27" s="109"/>
      <c r="M27" s="108"/>
      <c r="N27" s="111"/>
      <c r="O27" s="108"/>
      <c r="P27" s="95"/>
      <c r="Q27" s="107"/>
      <c r="R27" s="101"/>
      <c r="S27" s="107"/>
      <c r="T27" s="95"/>
      <c r="U27" s="106"/>
      <c r="V27" s="110"/>
      <c r="W27" s="106"/>
      <c r="X27" s="95"/>
      <c r="Y27" s="109"/>
      <c r="Z27" s="95"/>
      <c r="AA27" s="108"/>
      <c r="AB27" s="95"/>
      <c r="AC27" s="107"/>
      <c r="AD27" s="95"/>
      <c r="AE27" s="106"/>
      <c r="AF27" s="95"/>
    </row>
    <row r="28" spans="1:32" ht="4.5" customHeight="1">
      <c r="G28" s="95"/>
      <c r="H28" s="95"/>
      <c r="I28" s="109"/>
      <c r="J28" s="112"/>
      <c r="K28" s="109"/>
      <c r="M28" s="108"/>
      <c r="N28" s="111"/>
      <c r="O28" s="108"/>
      <c r="P28" s="95"/>
      <c r="Q28" s="107"/>
      <c r="R28" s="101"/>
      <c r="S28" s="107"/>
      <c r="T28" s="95"/>
      <c r="U28" s="106"/>
      <c r="V28" s="110"/>
      <c r="W28" s="106"/>
      <c r="X28" s="95"/>
      <c r="Y28" s="109"/>
      <c r="Z28" s="95"/>
      <c r="AA28" s="108"/>
      <c r="AB28" s="95"/>
      <c r="AC28" s="107"/>
      <c r="AD28" s="95"/>
      <c r="AE28" s="106"/>
      <c r="AF28" s="95"/>
    </row>
    <row r="29" spans="1:32" ht="33">
      <c r="B29" s="113"/>
      <c r="C29" s="143" t="s">
        <v>9</v>
      </c>
      <c r="D29" s="142" t="s">
        <v>115</v>
      </c>
      <c r="E29" s="142" t="s">
        <v>114</v>
      </c>
      <c r="F29" s="141"/>
      <c r="G29" s="95"/>
      <c r="H29" s="95"/>
      <c r="I29" s="109"/>
      <c r="J29" s="112"/>
      <c r="K29" s="109"/>
      <c r="M29" s="108"/>
      <c r="N29" s="111"/>
      <c r="O29" s="108"/>
      <c r="P29" s="95"/>
      <c r="Q29" s="107"/>
      <c r="R29" s="101"/>
      <c r="S29" s="107"/>
      <c r="T29" s="95"/>
      <c r="U29" s="106"/>
      <c r="V29" s="110"/>
      <c r="W29" s="106"/>
      <c r="X29" s="95"/>
      <c r="Y29" s="109"/>
      <c r="Z29" s="95"/>
      <c r="AA29" s="108"/>
      <c r="AB29" s="95"/>
      <c r="AC29" s="107"/>
      <c r="AD29" s="95"/>
      <c r="AE29" s="106"/>
      <c r="AF29" s="95"/>
    </row>
    <row r="30" spans="1:32">
      <c r="B30" s="113" t="s">
        <v>113</v>
      </c>
      <c r="C30" s="177">
        <v>1740</v>
      </c>
      <c r="D30" s="122"/>
      <c r="E30" s="122">
        <f t="shared" ref="E30:E35" si="1">C30*D30</f>
        <v>0</v>
      </c>
      <c r="F30" s="95"/>
      <c r="G30" s="95"/>
      <c r="H30" s="95"/>
      <c r="I30" s="200">
        <v>857</v>
      </c>
      <c r="J30" s="202">
        <v>1350</v>
      </c>
      <c r="K30" s="206">
        <f>+I30*J30</f>
        <v>1156950</v>
      </c>
      <c r="L30" s="140"/>
      <c r="M30" s="138">
        <v>605</v>
      </c>
      <c r="N30" s="139">
        <v>1350</v>
      </c>
      <c r="O30" s="138">
        <f>+M30*N30</f>
        <v>816750</v>
      </c>
      <c r="P30" s="133"/>
      <c r="Q30" s="136">
        <v>188</v>
      </c>
      <c r="R30" s="137">
        <v>1350</v>
      </c>
      <c r="S30" s="136">
        <f>+Q30*R30</f>
        <v>253800</v>
      </c>
      <c r="T30" s="133"/>
      <c r="U30" s="134">
        <v>1739</v>
      </c>
      <c r="V30" s="135">
        <v>1250</v>
      </c>
      <c r="W30" s="134">
        <f>+U30*V30</f>
        <v>2173750</v>
      </c>
      <c r="X30" s="133"/>
      <c r="Y30" s="132">
        <v>1397</v>
      </c>
      <c r="Z30" s="95"/>
      <c r="AA30" s="108">
        <v>857</v>
      </c>
      <c r="AB30" s="95"/>
      <c r="AC30" s="107">
        <v>147</v>
      </c>
      <c r="AD30" s="95"/>
      <c r="AE30" s="106">
        <v>305</v>
      </c>
      <c r="AF30" s="95"/>
    </row>
    <row r="31" spans="1:32">
      <c r="B31" s="113" t="s">
        <v>112</v>
      </c>
      <c r="C31" s="177">
        <v>10</v>
      </c>
      <c r="D31" s="122"/>
      <c r="E31" s="122">
        <f t="shared" si="1"/>
        <v>0</v>
      </c>
      <c r="F31" s="95"/>
      <c r="G31" s="95"/>
      <c r="H31" s="95"/>
      <c r="I31" s="201"/>
      <c r="J31" s="203"/>
      <c r="K31" s="207"/>
      <c r="L31" s="131"/>
      <c r="M31" s="129"/>
      <c r="N31" s="130"/>
      <c r="O31" s="129"/>
      <c r="P31" s="124"/>
      <c r="Q31" s="127"/>
      <c r="R31" s="128"/>
      <c r="S31" s="127"/>
      <c r="T31" s="124"/>
      <c r="U31" s="125"/>
      <c r="V31" s="126"/>
      <c r="W31" s="125"/>
      <c r="X31" s="124"/>
      <c r="Y31" s="123"/>
      <c r="Z31" s="95"/>
      <c r="AA31" s="108"/>
      <c r="AB31" s="95"/>
      <c r="AC31" s="107"/>
      <c r="AD31" s="95"/>
      <c r="AE31" s="106"/>
      <c r="AF31" s="95"/>
    </row>
    <row r="32" spans="1:32">
      <c r="B32" s="113" t="s">
        <v>14</v>
      </c>
      <c r="C32" s="177">
        <v>10</v>
      </c>
      <c r="D32" s="122"/>
      <c r="E32" s="122">
        <f t="shared" si="1"/>
        <v>0</v>
      </c>
      <c r="F32" s="95"/>
      <c r="G32" s="95"/>
      <c r="H32" s="95"/>
      <c r="I32" s="109"/>
      <c r="J32" s="112"/>
      <c r="K32" s="109"/>
      <c r="M32" s="108"/>
      <c r="N32" s="111"/>
      <c r="O32" s="108"/>
      <c r="P32" s="95"/>
      <c r="Q32" s="107"/>
      <c r="R32" s="101"/>
      <c r="S32" s="107"/>
      <c r="T32" s="95"/>
      <c r="U32" s="106"/>
      <c r="V32" s="110"/>
      <c r="W32" s="106"/>
      <c r="X32" s="95"/>
      <c r="Y32" s="109"/>
      <c r="Z32" s="95"/>
      <c r="AA32" s="108"/>
      <c r="AB32" s="95"/>
      <c r="AC32" s="107"/>
      <c r="AD32" s="95"/>
      <c r="AE32" s="106"/>
      <c r="AF32" s="95"/>
    </row>
    <row r="33" spans="1:32">
      <c r="B33" s="113" t="s">
        <v>15</v>
      </c>
      <c r="C33" s="177">
        <v>490</v>
      </c>
      <c r="D33" s="122"/>
      <c r="E33" s="122">
        <f t="shared" si="1"/>
        <v>0</v>
      </c>
      <c r="F33" s="95"/>
      <c r="G33" s="95"/>
      <c r="H33" s="95"/>
      <c r="I33" s="109">
        <v>294.5</v>
      </c>
      <c r="J33" s="112">
        <v>800</v>
      </c>
      <c r="K33" s="109">
        <f>+I33*J33</f>
        <v>235600</v>
      </c>
      <c r="M33" s="108">
        <v>209</v>
      </c>
      <c r="N33" s="111">
        <v>800</v>
      </c>
      <c r="O33" s="108">
        <f>+M33*N33</f>
        <v>167200</v>
      </c>
      <c r="P33" s="95"/>
      <c r="Q33" s="107">
        <v>108</v>
      </c>
      <c r="R33" s="101">
        <v>800</v>
      </c>
      <c r="S33" s="107">
        <f>+Q33*R33</f>
        <v>86400</v>
      </c>
      <c r="T33" s="95"/>
      <c r="U33" s="106">
        <v>0</v>
      </c>
      <c r="V33" s="110">
        <v>700</v>
      </c>
      <c r="W33" s="106">
        <f>+U33*V33</f>
        <v>0</v>
      </c>
      <c r="X33" s="95"/>
      <c r="Y33" s="109">
        <v>490.5</v>
      </c>
      <c r="Z33" s="95"/>
      <c r="AA33" s="108">
        <v>320</v>
      </c>
      <c r="AB33" s="95"/>
      <c r="AC33" s="107">
        <v>119</v>
      </c>
      <c r="AD33" s="95"/>
      <c r="AE33" s="106">
        <v>505</v>
      </c>
      <c r="AF33" s="95"/>
    </row>
    <row r="34" spans="1:32">
      <c r="B34" s="113" t="s">
        <v>16</v>
      </c>
      <c r="C34" s="177">
        <v>1250</v>
      </c>
      <c r="D34" s="122"/>
      <c r="E34" s="122">
        <f t="shared" si="1"/>
        <v>0</v>
      </c>
      <c r="F34" s="95"/>
      <c r="G34" s="95"/>
      <c r="H34" s="95"/>
      <c r="I34" s="109">
        <v>456.5</v>
      </c>
      <c r="J34" s="112">
        <v>800</v>
      </c>
      <c r="K34" s="109">
        <f>+I34*J34</f>
        <v>365200</v>
      </c>
      <c r="M34" s="108">
        <v>416.75</v>
      </c>
      <c r="N34" s="111">
        <v>800</v>
      </c>
      <c r="O34" s="108">
        <f>+M34*N34</f>
        <v>333400</v>
      </c>
      <c r="P34" s="95"/>
      <c r="Q34" s="107">
        <v>344</v>
      </c>
      <c r="R34" s="101">
        <v>800</v>
      </c>
      <c r="S34" s="107">
        <f>+Q34*R34</f>
        <v>275200</v>
      </c>
      <c r="T34" s="95"/>
      <c r="U34" s="106">
        <v>1075</v>
      </c>
      <c r="V34" s="110">
        <v>700</v>
      </c>
      <c r="W34" s="106">
        <f>+U34*V34</f>
        <v>752500</v>
      </c>
      <c r="X34" s="95"/>
      <c r="Y34" s="109">
        <v>1248</v>
      </c>
      <c r="Z34" s="95"/>
      <c r="AA34" s="108">
        <v>612.85</v>
      </c>
      <c r="AB34" s="95"/>
      <c r="AC34" s="107">
        <v>64.25</v>
      </c>
      <c r="AD34" s="95"/>
      <c r="AE34" s="106">
        <v>359</v>
      </c>
      <c r="AF34" s="95"/>
    </row>
    <row r="35" spans="1:32">
      <c r="B35" s="113" t="s">
        <v>17</v>
      </c>
      <c r="C35" s="177">
        <v>585</v>
      </c>
      <c r="D35" s="122"/>
      <c r="E35" s="122">
        <f t="shared" si="1"/>
        <v>0</v>
      </c>
      <c r="F35" s="95"/>
      <c r="G35" s="95"/>
      <c r="H35" s="95"/>
      <c r="I35" s="109">
        <v>523.75</v>
      </c>
      <c r="J35" s="112">
        <v>800</v>
      </c>
      <c r="K35" s="109">
        <f>+I35*J35</f>
        <v>419000</v>
      </c>
      <c r="M35" s="108">
        <v>353.75</v>
      </c>
      <c r="N35" s="111">
        <v>800</v>
      </c>
      <c r="O35" s="108">
        <f>+M35*N35</f>
        <v>283000</v>
      </c>
      <c r="P35" s="95"/>
      <c r="Q35" s="107">
        <v>0</v>
      </c>
      <c r="R35" s="101">
        <v>800</v>
      </c>
      <c r="S35" s="107">
        <f>+Q35*R35</f>
        <v>0</v>
      </c>
      <c r="T35" s="95"/>
      <c r="U35" s="106">
        <v>584</v>
      </c>
      <c r="V35" s="110">
        <v>700</v>
      </c>
      <c r="W35" s="106">
        <f>+U35*V35</f>
        <v>408800</v>
      </c>
      <c r="X35" s="95"/>
      <c r="Y35" s="109">
        <v>163.5</v>
      </c>
      <c r="Z35" s="95"/>
      <c r="AA35" s="108">
        <v>104</v>
      </c>
      <c r="AB35" s="95"/>
      <c r="AC35" s="107">
        <v>167.75</v>
      </c>
      <c r="AD35" s="95"/>
      <c r="AE35" s="106">
        <v>626</v>
      </c>
      <c r="AF35" s="95"/>
    </row>
    <row r="36" spans="1:32">
      <c r="B36" s="195" t="s">
        <v>111</v>
      </c>
      <c r="C36" s="196"/>
      <c r="D36" s="197"/>
      <c r="E36" s="98">
        <f>SUM(E30:E35)</f>
        <v>0</v>
      </c>
      <c r="F36" s="97"/>
      <c r="G36" s="95"/>
      <c r="H36" s="95"/>
      <c r="I36" s="109"/>
      <c r="J36" s="112"/>
      <c r="K36" s="109"/>
      <c r="M36" s="108"/>
      <c r="N36" s="111"/>
      <c r="O36" s="108"/>
      <c r="P36" s="95"/>
      <c r="Q36" s="107"/>
      <c r="R36" s="101"/>
      <c r="S36" s="107"/>
      <c r="T36" s="95"/>
      <c r="U36" s="106"/>
      <c r="V36" s="110"/>
      <c r="W36" s="106"/>
      <c r="X36" s="95"/>
      <c r="Y36" s="109"/>
      <c r="Z36" s="95"/>
      <c r="AA36" s="108"/>
      <c r="AB36" s="95"/>
      <c r="AC36" s="107"/>
      <c r="AD36" s="95"/>
      <c r="AE36" s="106"/>
      <c r="AF36" s="95"/>
    </row>
    <row r="37" spans="1:32">
      <c r="G37" s="95"/>
      <c r="H37" s="95"/>
      <c r="I37" s="109"/>
      <c r="J37" s="112"/>
      <c r="K37" s="109"/>
      <c r="M37" s="108"/>
      <c r="N37" s="111"/>
      <c r="O37" s="108"/>
      <c r="P37" s="95"/>
      <c r="Q37" s="107"/>
      <c r="R37" s="101"/>
      <c r="S37" s="107"/>
      <c r="T37" s="95"/>
      <c r="U37" s="106"/>
      <c r="V37" s="110"/>
      <c r="W37" s="106"/>
      <c r="X37" s="95"/>
      <c r="Y37" s="109"/>
      <c r="Z37" s="95"/>
      <c r="AA37" s="108"/>
      <c r="AB37" s="95"/>
      <c r="AC37" s="107"/>
      <c r="AD37" s="95"/>
      <c r="AE37" s="106"/>
      <c r="AF37" s="95"/>
    </row>
    <row r="38" spans="1:32" s="115" customFormat="1">
      <c r="A38" s="121" t="s">
        <v>110</v>
      </c>
      <c r="B38" s="115" t="s">
        <v>18</v>
      </c>
      <c r="G38" s="95"/>
      <c r="H38" s="95"/>
      <c r="I38" s="119"/>
      <c r="J38" s="103"/>
      <c r="K38" s="119"/>
      <c r="L38" s="99"/>
      <c r="M38" s="118"/>
      <c r="N38" s="102"/>
      <c r="O38" s="118"/>
      <c r="P38" s="99"/>
      <c r="Q38" s="117"/>
      <c r="R38" s="120"/>
      <c r="S38" s="117"/>
      <c r="T38" s="99"/>
      <c r="U38" s="116"/>
      <c r="V38" s="100"/>
      <c r="W38" s="116"/>
      <c r="X38" s="99"/>
      <c r="Y38" s="119"/>
      <c r="Z38" s="99"/>
      <c r="AA38" s="118"/>
      <c r="AB38" s="99"/>
      <c r="AC38" s="117"/>
      <c r="AD38" s="99"/>
      <c r="AE38" s="116"/>
      <c r="AF38" s="99"/>
    </row>
    <row r="39" spans="1:32" ht="4.5" customHeight="1">
      <c r="G39" s="95"/>
      <c r="H39" s="95"/>
      <c r="I39" s="109"/>
      <c r="J39" s="112"/>
      <c r="K39" s="109"/>
      <c r="M39" s="108"/>
      <c r="N39" s="111"/>
      <c r="O39" s="108"/>
      <c r="P39" s="95"/>
      <c r="Q39" s="107"/>
      <c r="R39" s="101"/>
      <c r="S39" s="107"/>
      <c r="T39" s="95"/>
      <c r="U39" s="106"/>
      <c r="V39" s="110"/>
      <c r="W39" s="106"/>
      <c r="X39" s="95"/>
      <c r="Y39" s="109"/>
      <c r="Z39" s="95"/>
      <c r="AA39" s="108"/>
      <c r="AB39" s="95"/>
      <c r="AC39" s="107"/>
      <c r="AD39" s="95"/>
      <c r="AE39" s="106"/>
      <c r="AF39" s="95"/>
    </row>
    <row r="40" spans="1:32" ht="18" customHeight="1">
      <c r="B40" s="113"/>
      <c r="C40" s="114" t="s">
        <v>20</v>
      </c>
      <c r="D40" s="113" t="s">
        <v>107</v>
      </c>
      <c r="E40" s="113" t="s">
        <v>106</v>
      </c>
      <c r="G40" s="95"/>
      <c r="H40" s="95"/>
      <c r="I40" s="109"/>
      <c r="J40" s="112"/>
      <c r="K40" s="109"/>
      <c r="M40" s="108"/>
      <c r="N40" s="111"/>
      <c r="O40" s="108"/>
      <c r="P40" s="95"/>
      <c r="Q40" s="107"/>
      <c r="R40" s="101"/>
      <c r="S40" s="107"/>
      <c r="T40" s="95"/>
      <c r="U40" s="106"/>
      <c r="V40" s="110"/>
      <c r="W40" s="106"/>
      <c r="X40" s="95"/>
      <c r="Y40" s="109"/>
      <c r="Z40" s="95"/>
      <c r="AA40" s="108"/>
      <c r="AB40" s="95"/>
      <c r="AC40" s="107"/>
      <c r="AD40" s="95"/>
      <c r="AE40" s="106"/>
      <c r="AF40" s="95"/>
    </row>
    <row r="41" spans="1:32">
      <c r="B41" s="113" t="s">
        <v>19</v>
      </c>
      <c r="C41" s="177">
        <v>400</v>
      </c>
      <c r="D41" s="178"/>
      <c r="E41" s="113">
        <f>C41*D41</f>
        <v>0</v>
      </c>
      <c r="G41" s="95"/>
      <c r="H41" s="95"/>
      <c r="I41" s="109">
        <v>276.54000000000002</v>
      </c>
      <c r="J41" s="112">
        <v>12500</v>
      </c>
      <c r="K41" s="109">
        <f>+I41*J41</f>
        <v>3456750.0000000005</v>
      </c>
      <c r="M41" s="108">
        <v>193.2</v>
      </c>
      <c r="N41" s="111">
        <v>12500</v>
      </c>
      <c r="O41" s="108">
        <f>+M41*N41</f>
        <v>2415000</v>
      </c>
      <c r="P41" s="95"/>
      <c r="Q41" s="107">
        <v>78</v>
      </c>
      <c r="R41" s="101">
        <v>12500</v>
      </c>
      <c r="S41" s="107">
        <f>+Q41*R41</f>
        <v>975000</v>
      </c>
      <c r="T41" s="95"/>
      <c r="U41" s="106">
        <v>400</v>
      </c>
      <c r="V41" s="110">
        <v>12900</v>
      </c>
      <c r="W41" s="106">
        <f>+U41*V41</f>
        <v>5160000</v>
      </c>
      <c r="X41" s="95"/>
      <c r="Y41" s="109">
        <v>208.38</v>
      </c>
      <c r="Z41" s="95"/>
      <c r="AA41" s="108">
        <v>63.38</v>
      </c>
      <c r="AB41" s="95"/>
      <c r="AC41" s="107">
        <v>13.1</v>
      </c>
      <c r="AD41" s="95"/>
      <c r="AE41" s="106">
        <v>25</v>
      </c>
      <c r="AF41" s="95"/>
    </row>
    <row r="42" spans="1:32">
      <c r="B42" s="113" t="s">
        <v>21</v>
      </c>
      <c r="C42" s="177">
        <v>700</v>
      </c>
      <c r="D42" s="178"/>
      <c r="E42" s="113">
        <f>C42*D42</f>
        <v>0</v>
      </c>
      <c r="G42" s="95"/>
      <c r="H42" s="95"/>
      <c r="I42" s="109">
        <v>454.36</v>
      </c>
      <c r="J42" s="112">
        <v>2000</v>
      </c>
      <c r="K42" s="109">
        <f>+I42*J42</f>
        <v>908720</v>
      </c>
      <c r="M42" s="108">
        <v>260</v>
      </c>
      <c r="N42" s="111">
        <v>2000</v>
      </c>
      <c r="O42" s="108">
        <f>+M42*N42</f>
        <v>520000</v>
      </c>
      <c r="P42" s="95"/>
      <c r="Q42" s="107">
        <v>95.5</v>
      </c>
      <c r="R42" s="101">
        <v>2000</v>
      </c>
      <c r="S42" s="107">
        <f>+Q42*R42</f>
        <v>191000</v>
      </c>
      <c r="T42" s="95"/>
      <c r="U42" s="106">
        <v>608</v>
      </c>
      <c r="V42" s="110">
        <v>2000</v>
      </c>
      <c r="W42" s="106">
        <f>+U42*V42</f>
        <v>1216000</v>
      </c>
      <c r="X42" s="95"/>
      <c r="Y42" s="109">
        <v>680</v>
      </c>
      <c r="Z42" s="95"/>
      <c r="AA42" s="108">
        <v>268.5</v>
      </c>
      <c r="AB42" s="95"/>
      <c r="AC42" s="107">
        <v>9</v>
      </c>
      <c r="AD42" s="95"/>
      <c r="AE42" s="106">
        <v>200</v>
      </c>
      <c r="AF42" s="95"/>
    </row>
    <row r="43" spans="1:32">
      <c r="B43" s="198" t="s">
        <v>109</v>
      </c>
      <c r="C43" s="198"/>
      <c r="D43" s="198"/>
      <c r="E43" s="98">
        <f>E41+E42</f>
        <v>0</v>
      </c>
      <c r="F43" s="97"/>
      <c r="G43" s="95"/>
      <c r="H43" s="95"/>
      <c r="I43" s="109"/>
      <c r="J43" s="112"/>
      <c r="K43" s="109"/>
      <c r="M43" s="108"/>
      <c r="N43" s="111"/>
      <c r="O43" s="108"/>
      <c r="P43" s="95"/>
      <c r="Q43" s="107"/>
      <c r="R43" s="101"/>
      <c r="S43" s="107"/>
      <c r="T43" s="95"/>
      <c r="U43" s="106"/>
      <c r="V43" s="110"/>
      <c r="W43" s="106"/>
      <c r="X43" s="95"/>
      <c r="Y43" s="109"/>
      <c r="Z43" s="95"/>
      <c r="AA43" s="108"/>
      <c r="AB43" s="95"/>
      <c r="AC43" s="107"/>
      <c r="AD43" s="95"/>
      <c r="AE43" s="106"/>
      <c r="AF43" s="95"/>
    </row>
    <row r="44" spans="1:32">
      <c r="G44" s="95"/>
      <c r="H44" s="95"/>
      <c r="I44" s="109"/>
      <c r="J44" s="112"/>
      <c r="K44" s="109"/>
      <c r="M44" s="108"/>
      <c r="N44" s="111"/>
      <c r="O44" s="108"/>
      <c r="P44" s="95"/>
      <c r="Q44" s="107"/>
      <c r="R44" s="101"/>
      <c r="S44" s="107"/>
      <c r="T44" s="95"/>
      <c r="U44" s="106"/>
      <c r="V44" s="110"/>
      <c r="W44" s="106"/>
      <c r="X44" s="95"/>
      <c r="Y44" s="109"/>
      <c r="Z44" s="95"/>
      <c r="AA44" s="108"/>
      <c r="AB44" s="95"/>
      <c r="AC44" s="107"/>
      <c r="AD44" s="95"/>
      <c r="AE44" s="106"/>
      <c r="AF44" s="95"/>
    </row>
    <row r="45" spans="1:32" s="115" customFormat="1">
      <c r="A45" s="121" t="s">
        <v>108</v>
      </c>
      <c r="B45" s="115" t="s">
        <v>22</v>
      </c>
      <c r="G45" s="95"/>
      <c r="H45" s="95"/>
      <c r="I45" s="119"/>
      <c r="J45" s="103"/>
      <c r="K45" s="119"/>
      <c r="L45" s="99"/>
      <c r="M45" s="118"/>
      <c r="N45" s="102"/>
      <c r="O45" s="118"/>
      <c r="P45" s="99"/>
      <c r="Q45" s="117"/>
      <c r="R45" s="120"/>
      <c r="S45" s="117"/>
      <c r="T45" s="99"/>
      <c r="U45" s="116"/>
      <c r="V45" s="100"/>
      <c r="W45" s="116"/>
      <c r="X45" s="99"/>
      <c r="Y45" s="119"/>
      <c r="Z45" s="99"/>
      <c r="AA45" s="118"/>
      <c r="AB45" s="99"/>
      <c r="AC45" s="117"/>
      <c r="AD45" s="99"/>
      <c r="AE45" s="116"/>
      <c r="AF45" s="99"/>
    </row>
    <row r="46" spans="1:32" ht="6.75" customHeight="1">
      <c r="G46" s="95"/>
      <c r="H46" s="95"/>
      <c r="I46" s="109"/>
      <c r="J46" s="112"/>
      <c r="K46" s="109"/>
      <c r="M46" s="108"/>
      <c r="N46" s="111"/>
      <c r="O46" s="108"/>
      <c r="P46" s="95"/>
      <c r="Q46" s="107"/>
      <c r="R46" s="101"/>
      <c r="S46" s="107"/>
      <c r="T46" s="95"/>
      <c r="U46" s="106"/>
      <c r="V46" s="110"/>
      <c r="W46" s="106"/>
      <c r="X46" s="95"/>
      <c r="Y46" s="109"/>
      <c r="Z46" s="95"/>
      <c r="AA46" s="108"/>
      <c r="AB46" s="95"/>
      <c r="AC46" s="107"/>
      <c r="AD46" s="95"/>
      <c r="AE46" s="106"/>
      <c r="AF46" s="95"/>
    </row>
    <row r="47" spans="1:32" ht="17.25" customHeight="1">
      <c r="B47" s="113"/>
      <c r="C47" s="114" t="s">
        <v>20</v>
      </c>
      <c r="D47" s="113" t="s">
        <v>107</v>
      </c>
      <c r="E47" s="113" t="s">
        <v>106</v>
      </c>
      <c r="G47" s="95"/>
      <c r="H47" s="95"/>
      <c r="I47" s="109"/>
      <c r="J47" s="112"/>
      <c r="K47" s="109"/>
      <c r="M47" s="108"/>
      <c r="N47" s="111"/>
      <c r="O47" s="108"/>
      <c r="P47" s="95"/>
      <c r="Q47" s="107"/>
      <c r="R47" s="101"/>
      <c r="S47" s="107"/>
      <c r="T47" s="95"/>
      <c r="U47" s="106"/>
      <c r="V47" s="110"/>
      <c r="W47" s="106"/>
      <c r="X47" s="95"/>
      <c r="Y47" s="109"/>
      <c r="Z47" s="95"/>
      <c r="AA47" s="108"/>
      <c r="AB47" s="95"/>
      <c r="AC47" s="107"/>
      <c r="AD47" s="95"/>
      <c r="AE47" s="106"/>
      <c r="AF47" s="95"/>
    </row>
    <row r="48" spans="1:32">
      <c r="B48" s="113" t="s">
        <v>23</v>
      </c>
      <c r="C48" s="177">
        <v>15</v>
      </c>
      <c r="D48" s="178"/>
      <c r="E48" s="113">
        <f>C48*D48</f>
        <v>0</v>
      </c>
      <c r="G48" s="95"/>
      <c r="H48" s="95"/>
      <c r="I48" s="109">
        <v>7.48</v>
      </c>
      <c r="J48" s="112">
        <v>30000</v>
      </c>
      <c r="K48" s="109">
        <f>+I48*J48</f>
        <v>224400</v>
      </c>
      <c r="M48" s="108">
        <v>7.48</v>
      </c>
      <c r="N48" s="111">
        <v>30000</v>
      </c>
      <c r="O48" s="108">
        <f>+M48*N48</f>
        <v>224400</v>
      </c>
      <c r="P48" s="95"/>
      <c r="Q48" s="107">
        <v>0</v>
      </c>
      <c r="R48" s="101">
        <v>30000</v>
      </c>
      <c r="S48" s="107">
        <f>+Q48*R48</f>
        <v>0</v>
      </c>
      <c r="T48" s="95"/>
      <c r="U48" s="106">
        <v>13.63</v>
      </c>
      <c r="V48" s="110">
        <v>40000</v>
      </c>
      <c r="W48" s="106">
        <f>+U48*V48</f>
        <v>545200</v>
      </c>
      <c r="X48" s="95"/>
      <c r="Y48" s="109"/>
      <c r="Z48" s="95"/>
      <c r="AA48" s="108"/>
      <c r="AB48" s="95"/>
      <c r="AC48" s="107"/>
      <c r="AD48" s="95"/>
      <c r="AE48" s="106"/>
      <c r="AF48" s="95"/>
    </row>
    <row r="49" spans="2:32" hidden="1"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</row>
    <row r="50" spans="2:32" ht="8.25" customHeight="1"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</row>
    <row r="51" spans="2:32">
      <c r="B51" s="199" t="s">
        <v>105</v>
      </c>
      <c r="C51" s="199"/>
      <c r="D51" s="199"/>
      <c r="E51" s="105">
        <f>E17+E25+E36+E43+E48</f>
        <v>0</v>
      </c>
      <c r="F51" s="104"/>
      <c r="K51" s="103">
        <f>SUM(K11:K48)</f>
        <v>13958520</v>
      </c>
      <c r="M51" s="95"/>
      <c r="N51" s="95"/>
      <c r="O51" s="102">
        <f>SUM(O11:O48)</f>
        <v>10272625</v>
      </c>
      <c r="P51" s="95"/>
      <c r="Q51" s="95"/>
      <c r="R51" s="95"/>
      <c r="S51" s="101">
        <f>SUM(S11:S48)</f>
        <v>3586250</v>
      </c>
      <c r="T51" s="95"/>
      <c r="U51" s="95"/>
      <c r="V51" s="95"/>
      <c r="W51" s="100">
        <f>SUM(W11:W48)</f>
        <v>21950558</v>
      </c>
      <c r="X51" s="99"/>
      <c r="Y51" s="95"/>
      <c r="Z51" s="95"/>
      <c r="AA51" s="95"/>
      <c r="AB51" s="95"/>
      <c r="AC51" s="95"/>
      <c r="AD51" s="95"/>
      <c r="AE51" s="95"/>
      <c r="AF51" s="95"/>
    </row>
  </sheetData>
  <mergeCells count="10">
    <mergeCell ref="B2:E2"/>
    <mergeCell ref="B4:E4"/>
    <mergeCell ref="B17:D17"/>
    <mergeCell ref="B25:D25"/>
    <mergeCell ref="K30:K31"/>
    <mergeCell ref="B36:D36"/>
    <mergeCell ref="B43:D43"/>
    <mergeCell ref="B51:D51"/>
    <mergeCell ref="I30:I31"/>
    <mergeCell ref="J30:J31"/>
  </mergeCells>
  <printOptions horizontalCentered="1"/>
  <pageMargins left="0.15748031496062992" right="0.15748031496062992" top="0.4" bottom="0.23622047244094491" header="0.19685039370078741" footer="0.15748031496062992"/>
  <pageSetup paperSize="9" scale="95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D14"/>
  <sheetViews>
    <sheetView tabSelected="1" workbookViewId="0">
      <selection activeCell="C24" sqref="C24"/>
    </sheetView>
  </sheetViews>
  <sheetFormatPr defaultRowHeight="15"/>
  <cols>
    <col min="1" max="1" width="4.7109375" style="175" customWidth="1"/>
    <col min="2" max="2" width="32.7109375" style="94" customWidth="1"/>
    <col min="3" max="3" width="9.28515625" style="94" customWidth="1"/>
    <col min="4" max="4" width="10.7109375" style="94" customWidth="1"/>
    <col min="5" max="5" width="14.42578125" style="94" customWidth="1"/>
    <col min="6" max="6" width="2.5703125" style="94" customWidth="1"/>
    <col min="7" max="7" width="9" style="94" customWidth="1"/>
    <col min="8" max="8" width="5.5703125" style="94" customWidth="1"/>
    <col min="9" max="9" width="8.7109375" style="95" hidden="1" customWidth="1"/>
    <col min="10" max="10" width="9.28515625" style="95" hidden="1" customWidth="1"/>
    <col min="11" max="11" width="12.7109375" style="95" hidden="1" customWidth="1"/>
    <col min="12" max="12" width="3.28515625" style="95" hidden="1" customWidth="1"/>
    <col min="13" max="13" width="8.7109375" style="94" hidden="1" customWidth="1"/>
    <col min="14" max="14" width="0" style="94" hidden="1" customWidth="1"/>
    <col min="15" max="15" width="14.7109375" style="94" hidden="1" customWidth="1"/>
    <col min="16" max="16" width="3.140625" style="94" hidden="1" customWidth="1"/>
    <col min="17" max="17" width="8.7109375" style="94" hidden="1" customWidth="1"/>
    <col min="18" max="18" width="0" style="94" hidden="1" customWidth="1"/>
    <col min="19" max="19" width="11.42578125" style="94" hidden="1" customWidth="1"/>
    <col min="20" max="20" width="3" style="94" hidden="1" customWidth="1"/>
    <col min="21" max="21" width="9.85546875" style="94" hidden="1" customWidth="1"/>
    <col min="22" max="22" width="0" style="94" hidden="1" customWidth="1"/>
    <col min="23" max="23" width="13" style="94" hidden="1" customWidth="1"/>
    <col min="24" max="24" width="3.7109375" style="94" hidden="1" customWidth="1"/>
    <col min="25" max="25" width="8.7109375" style="94" hidden="1" customWidth="1"/>
    <col min="26" max="26" width="3.7109375" style="94" hidden="1" customWidth="1"/>
    <col min="27" max="27" width="0" style="94" hidden="1" customWidth="1"/>
    <col min="28" max="28" width="3.7109375" style="94" hidden="1" customWidth="1"/>
    <col min="29" max="29" width="0" style="94" hidden="1" customWidth="1"/>
    <col min="30" max="30" width="3.7109375" style="94" hidden="1" customWidth="1"/>
    <col min="31" max="31" width="0" style="94" hidden="1" customWidth="1"/>
    <col min="32" max="16384" width="9.140625" style="94"/>
  </cols>
  <sheetData>
    <row r="1" spans="1:5">
      <c r="A1" s="198"/>
      <c r="B1" s="198"/>
      <c r="C1" s="198"/>
      <c r="D1" s="198"/>
      <c r="E1" s="198"/>
    </row>
    <row r="2" spans="1:5">
      <c r="A2" s="198" t="s">
        <v>149</v>
      </c>
      <c r="B2" s="198"/>
      <c r="C2" s="198"/>
      <c r="D2" s="198"/>
      <c r="E2" s="198"/>
    </row>
    <row r="3" spans="1:5" ht="51.75" customHeight="1">
      <c r="A3" s="212" t="s">
        <v>150</v>
      </c>
      <c r="B3" s="212"/>
      <c r="C3" s="212"/>
      <c r="D3" s="212"/>
      <c r="E3" s="212"/>
    </row>
    <row r="4" spans="1:5">
      <c r="A4" s="205"/>
      <c r="B4" s="205"/>
      <c r="C4" s="205"/>
      <c r="D4" s="205"/>
      <c r="E4" s="205"/>
    </row>
    <row r="5" spans="1:5">
      <c r="A5" s="205" t="s">
        <v>141</v>
      </c>
      <c r="B5" s="205"/>
      <c r="C5" s="205" t="s">
        <v>140</v>
      </c>
      <c r="D5" s="205"/>
      <c r="E5" s="205"/>
    </row>
    <row r="6" spans="1:5">
      <c r="A6" s="205" t="s">
        <v>151</v>
      </c>
      <c r="B6" s="205"/>
      <c r="C6" s="205" t="s">
        <v>152</v>
      </c>
      <c r="D6" s="205"/>
      <c r="E6" s="205"/>
    </row>
    <row r="7" spans="1:5">
      <c r="A7" s="198"/>
      <c r="B7" s="198"/>
      <c r="C7" s="198"/>
      <c r="D7" s="198"/>
      <c r="E7" s="198"/>
    </row>
    <row r="8" spans="1:5">
      <c r="A8" s="198" t="s">
        <v>153</v>
      </c>
      <c r="B8" s="198"/>
      <c r="C8" s="213"/>
      <c r="D8" s="213"/>
      <c r="E8" s="213"/>
    </row>
    <row r="9" spans="1:5">
      <c r="A9" s="198"/>
      <c r="B9" s="198"/>
      <c r="C9" s="198"/>
      <c r="D9" s="198"/>
      <c r="E9" s="198"/>
    </row>
    <row r="10" spans="1:5">
      <c r="A10" s="183">
        <v>1</v>
      </c>
      <c r="B10" s="211" t="s">
        <v>3</v>
      </c>
      <c r="C10" s="211"/>
      <c r="D10" s="211"/>
      <c r="E10" s="194">
        <f>'Zimsko održavanje'!E51</f>
        <v>0</v>
      </c>
    </row>
    <row r="11" spans="1:5">
      <c r="A11" s="183">
        <v>2</v>
      </c>
      <c r="B11" s="211" t="s">
        <v>26</v>
      </c>
      <c r="C11" s="211"/>
      <c r="D11" s="211"/>
      <c r="E11" s="194">
        <f>'Letnje održavanje'!H53</f>
        <v>0</v>
      </c>
    </row>
    <row r="12" spans="1:5">
      <c r="A12" s="195"/>
      <c r="B12" s="196"/>
      <c r="C12" s="196"/>
      <c r="D12" s="196"/>
      <c r="E12" s="197"/>
    </row>
    <row r="13" spans="1:5">
      <c r="A13" s="208" t="s">
        <v>154</v>
      </c>
      <c r="B13" s="209"/>
      <c r="C13" s="209"/>
      <c r="D13" s="210"/>
      <c r="E13" s="194">
        <f>SUM(E10:E11)</f>
        <v>0</v>
      </c>
    </row>
    <row r="14" spans="1:5">
      <c r="B14" s="115"/>
      <c r="C14" s="115"/>
      <c r="D14" s="115"/>
      <c r="E14" s="115"/>
    </row>
  </sheetData>
  <mergeCells count="16">
    <mergeCell ref="A1:E1"/>
    <mergeCell ref="A12:E12"/>
    <mergeCell ref="A13:D13"/>
    <mergeCell ref="B10:D10"/>
    <mergeCell ref="B11:D11"/>
    <mergeCell ref="A2:E2"/>
    <mergeCell ref="A3:E3"/>
    <mergeCell ref="A5:B5"/>
    <mergeCell ref="C5:E5"/>
    <mergeCell ref="A6:B6"/>
    <mergeCell ref="C6:E6"/>
    <mergeCell ref="A8:B8"/>
    <mergeCell ref="C8:E8"/>
    <mergeCell ref="A9:E9"/>
    <mergeCell ref="A7:E7"/>
    <mergeCell ref="A4:E4"/>
  </mergeCells>
  <printOptions horizontalCentered="1"/>
  <pageMargins left="0.15748031496062992" right="0.15748031496062992" top="0.4" bottom="0.23622047244094491" header="0.19685039370078741" footer="0.15748031496062992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Letnje održavanje</vt:lpstr>
      <vt:lpstr>Zimsko održavanje</vt:lpstr>
      <vt:lpstr>Rekapitulacija</vt:lpstr>
      <vt:lpstr>'Letnje održavanje'!Print_Area</vt:lpstr>
      <vt:lpstr>'Zimsko održavanje'!Print_Area</vt:lpstr>
      <vt:lpstr>'Letnje održavanje'!Print_Titles</vt:lpstr>
    </vt:vector>
  </TitlesOfParts>
  <Company>BRVZ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Zivkovic</dc:creator>
  <cp:lastModifiedBy>Ivan Zivkovic</cp:lastModifiedBy>
  <cp:lastPrinted>2024-10-10T09:42:01Z</cp:lastPrinted>
  <dcterms:created xsi:type="dcterms:W3CDTF">2024-10-08T16:04:58Z</dcterms:created>
  <dcterms:modified xsi:type="dcterms:W3CDTF">2024-10-17T12:32:47Z</dcterms:modified>
</cp:coreProperties>
</file>